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calcChain.xml><?xml version="1.0" encoding="utf-8"?>
<calcChain xmlns="http://schemas.openxmlformats.org/spreadsheetml/2006/main">
  <c r="D21" i="2"/>
  <c r="D20"/>
  <c r="D17"/>
  <c r="D19"/>
  <c r="D18"/>
  <c r="D15"/>
  <c r="D14"/>
  <c r="C23"/>
  <c r="C22"/>
  <c r="C21"/>
  <c r="C20"/>
  <c r="C19"/>
  <c r="C18"/>
  <c r="C17"/>
  <c r="C16"/>
  <c r="C15"/>
  <c r="C14"/>
  <c r="C12"/>
  <c r="B21"/>
  <c r="B20"/>
  <c r="B19"/>
  <c r="B18"/>
  <c r="B17"/>
  <c r="B15"/>
  <c r="B14"/>
  <c r="B12"/>
  <c r="D12" l="1"/>
</calcChain>
</file>

<file path=xl/sharedStrings.xml><?xml version="1.0" encoding="utf-8"?>
<sst xmlns="http://schemas.openxmlformats.org/spreadsheetml/2006/main" count="598" uniqueCount="208">
  <si>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</si>
  <si>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</si>
  <si>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</si>
  <si>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</si>
  <si>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</si>
  <si>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</si>
  <si>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</si>
  <si>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</si>
  <si>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</si>
  <si>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</si>
  <si>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</si>
  <si>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</si>
  <si>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</si>
  <si>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</si>
  <si>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</si>
  <si>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</si>
  <si>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х</t>
  </si>
  <si>
    <t>-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</si>
  <si>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</si>
  <si>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</si>
  <si>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</si>
  <si>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</si>
  <si>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</si>
  <si>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</si>
  <si>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</si>
  <si>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Субвенции бюджетам бюджетной системы Российской Федерации</t>
  </si>
  <si>
    <t>Иные межбюджетные трансферты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</si>
  <si>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</si>
  <si>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</si>
  <si>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</si>
  <si>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</si>
  <si>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</si>
  <si>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</si>
  <si>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</si>
  <si>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</si>
  <si>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</si>
  <si>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</si>
  <si>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</si>
  <si>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</si>
  <si>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на выплаты по оплате труда работников омсу в рамках обеспечения деятельности аппаратов омсу МО</t>
  </si>
  <si>
    <t>200</t>
  </si>
  <si>
    <t>00501068330100140000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</si>
  <si>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</si>
  <si>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00501068330100140100</t>
  </si>
  <si>
    <t>Расходы на выплаты персоналу государственных (муниципальных) органов</t>
  </si>
  <si>
    <t>00501068330100140120</t>
  </si>
  <si>
    <t>Фонд оплаты труда государственных (муниципальных) органов</t>
  </si>
  <si>
    <t>00501068330100140121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</si>
  <si>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</si>
  <si>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00501068330100140129</t>
  </si>
  <si>
    <t>Расходы на обеспечение функций омсу в рамках обеспечение деятельности аппаратов омсу МО</t>
  </si>
  <si>
    <t>00501068330100150000</t>
  </si>
  <si>
    <t>00501068330100150100</t>
  </si>
  <si>
    <t>00501068330100150120</t>
  </si>
  <si>
    <t>Иные выплаты персоналу государственных (муниципальных) органов, за исключением фонда оплаты труда</t>
  </si>
  <si>
    <t>00501068330100150122</t>
  </si>
  <si>
    <t>Закупка товаров, работ и услуг для обеспечения государственных (муниципальных) нужд</t>
  </si>
  <si>
    <t>00501068330100150200</t>
  </si>
  <si>
    <t>Иные закупки товаров, работ и услуг для обеспечения государственных (муниципальных) нужд</t>
  </si>
  <si>
    <t>00501068330100150240</t>
  </si>
  <si>
    <t>Закупка товаров, работ, услуг в сфере информационно-коммуникационных технологий</t>
  </si>
  <si>
    <t>00501068330100150242</t>
  </si>
  <si>
    <t>Прочая закупка товаров, работ и услуг</t>
  </si>
  <si>
    <t>00501068330100150244</t>
  </si>
  <si>
    <t>Иные бюджетные ассигнования</t>
  </si>
  <si>
    <t>00501068330100150800</t>
  </si>
  <si>
    <t>Уплата налогов, сборов и иных платежей</t>
  </si>
  <si>
    <t>00501068330100150850</t>
  </si>
  <si>
    <t>Уплата прочих налогов, сборов</t>
  </si>
  <si>
    <t>00501068330100150852</t>
  </si>
  <si>
    <t>Уплата иных платежей</t>
  </si>
  <si>
    <t>00501068330100150853</t>
  </si>
  <si>
    <t>Выполнение омсу отдельных гос.полномочий ЛО по расчету и предоставлению дотаций на выравнивание бюджетной обеспеченности поселений</t>
  </si>
  <si>
    <t>00501068350171010000</t>
  </si>
  <si>
    <t>00501068350171010100</t>
  </si>
  <si>
    <t>00501068350171010120</t>
  </si>
  <si>
    <t>00501068350171010121</t>
  </si>
  <si>
    <t>00501068350171010129</t>
  </si>
  <si>
    <t>Расходы на выплаты по оплате труда работников омсу в рамках обеспечения деятельности депутатов представительного органа</t>
  </si>
  <si>
    <t>00501068360100140000</t>
  </si>
  <si>
    <t>00501068360100140100</t>
  </si>
  <si>
    <t>00501068360100140120</t>
  </si>
  <si>
    <t>00501068360100140121</t>
  </si>
  <si>
    <t>00501068360100140129</t>
  </si>
  <si>
    <t>Расходы на обеспечение функций работников омсу в рамках обеспечения деятельности депутатов представительного органа</t>
  </si>
  <si>
    <t>00501068360100150000</t>
  </si>
  <si>
    <t>00501068360100150200</t>
  </si>
  <si>
    <t>00501068360100150240</t>
  </si>
  <si>
    <t>00501068360100150244</t>
  </si>
  <si>
    <t>Резервный фонд администрации муниципального образования</t>
  </si>
  <si>
    <t>00501118470100020000</t>
  </si>
  <si>
    <t>00501118470100020800</t>
  </si>
  <si>
    <t>Резервные средства</t>
  </si>
  <si>
    <t>00501118470100020870</t>
  </si>
  <si>
    <t>Прочие мероприятия по реализации гос.политики в области управления гос.и муницип.собственностью</t>
  </si>
  <si>
    <t>00501138470100040000</t>
  </si>
  <si>
    <t>00501138470100040200</t>
  </si>
  <si>
    <t>00501138470100040240</t>
  </si>
  <si>
    <t>00501138470100040244</t>
  </si>
  <si>
    <t>Развитие общественной инфраструктуры муниципального значения за счет средств областного бюджета</t>
  </si>
  <si>
    <t>00501138470172020000</t>
  </si>
  <si>
    <t>00501138470172020200</t>
  </si>
  <si>
    <t>00501138470172020240</t>
  </si>
  <si>
    <t>00501138470172020244</t>
  </si>
  <si>
    <t>Обеспечение деятельности муниципального учреждения "Всеволожская муниципальная управляющая компания"</t>
  </si>
  <si>
    <t>00505056880400160000</t>
  </si>
  <si>
    <t>00505056880400160200</t>
  </si>
  <si>
    <t>00505056880400160240</t>
  </si>
  <si>
    <t>00505056880400160244</t>
  </si>
  <si>
    <t>Процентные платежи по муниципальному долгу</t>
  </si>
  <si>
    <t>00513018470100080000</t>
  </si>
  <si>
    <t>Обслуживание государственного (муниципального) долга</t>
  </si>
  <si>
    <t>00513018470100080700</t>
  </si>
  <si>
    <t>Обслуживание муниципального долга</t>
  </si>
  <si>
    <t>00513018470100080730</t>
  </si>
  <si>
    <t>Дотации за счет средств местного бюджета</t>
  </si>
  <si>
    <t>00514017500111010000</t>
  </si>
  <si>
    <t>Межбюджетные трансферты</t>
  </si>
  <si>
    <t>00514017500111010500</t>
  </si>
  <si>
    <t>Дотации</t>
  </si>
  <si>
    <t>00514017500111010510</t>
  </si>
  <si>
    <t>00514017500111010511</t>
  </si>
  <si>
    <t>Дотации за счет средств областного бюджета</t>
  </si>
  <si>
    <t>00514017500171010000</t>
  </si>
  <si>
    <t>00514017500171010500</t>
  </si>
  <si>
    <t>00514017500171010510</t>
  </si>
  <si>
    <t>00514017500171010511</t>
  </si>
  <si>
    <t>Поддержка мер по обеспечению сбалансированности бюджетов МО поселений</t>
  </si>
  <si>
    <t>00514037500210030000</t>
  </si>
  <si>
    <t>00514037500210030500</t>
  </si>
  <si>
    <t>00514037500210030540</t>
  </si>
  <si>
    <t>Иные межбюджетные трансферты на решение вопросов местного значения сельских поселений в рамках реализации закона ЛО от 10 июля 2014 года №48-ОЗ "Об отдельных вопросах местного значения сельских поселений ЛО"</t>
  </si>
  <si>
    <t>00514038470100180000</t>
  </si>
  <si>
    <t>00514038470100180500</t>
  </si>
  <si>
    <t>00514038470100180540</t>
  </si>
  <si>
    <t>00514038470172020000</t>
  </si>
  <si>
    <t>00514038470172020500</t>
  </si>
  <si>
    <t>00514038470172020540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</si>
  <si>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</si>
  <si>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</si>
  <si>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</si>
  <si>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</si>
  <si>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</si>
  <si>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</si>
  <si>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</si>
  <si>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</si>
  <si>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</si>
  <si>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</si>
  <si>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Кредиты кредитных организаций в валюте Российской Федерации</t>
  </si>
  <si>
    <t>00501020000000000000</t>
  </si>
  <si>
    <t>Погашение кредитов, предоставленных кредитными организациями в валюте Российской Федерации</t>
  </si>
  <si>
    <t>00501020000000000800</t>
  </si>
  <si>
    <t>Погашение бюджетами муниципальных районов кредитов от кредитных организаций в валюте Российской Федерации</t>
  </si>
  <si>
    <t>00501020000050000810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</si>
  <si>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</si>
  <si>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</si>
  <si>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</si>
  <si>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</si>
  <si>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</si>
  <si>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</si>
  <si>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</si>
  <si>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</si>
  <si>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</si>
  <si>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</si>
  <si>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</si>
  <si>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</si>
  <si>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</si>
  <si>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</si>
  <si>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</si>
  <si>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</si>
  <si>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</si>
  <si>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</si>
  <si>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</si>
  <si>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</si>
  <si>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</si>
  <si>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</si>
  <si>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</si>
  <si>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</si>
  <si>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</si>
  <si>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</si>
  <si>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</si>
  <si>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</si>
  <si>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</si>
  <si>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</si>
  <si>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</si>
  <si>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</si>
  <si>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</si>
  <si>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</si>
  <si>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</si>
  <si>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</si>
  <si>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</si>
  <si>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</si>
  <si>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</si>
  <si>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</si>
  <si>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</si>
  <si>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__________________   </t>
  </si>
  <si>
    <t xml:space="preserve">                                         (подпись)</t>
  </si>
  <si>
    <t>(расшифровка подписи)</t>
  </si>
  <si>
    <t xml:space="preserve">                  </t>
  </si>
  <si>
    <t>Руководитель финансово-       ________________</t>
  </si>
  <si>
    <t>экономической службы                  (подпись)</t>
  </si>
  <si>
    <t xml:space="preserve">Главный бухгалтер __________________  </t>
  </si>
  <si>
    <t xml:space="preserve">                                           (подпись)</t>
  </si>
  <si>
    <t>Руководитель                             
централизованной бухгалтерии   ______________</t>
  </si>
  <si>
    <t/>
  </si>
  <si>
    <t>1 августа 2019 г.</t>
  </si>
  <si>
    <t>Документ подписан электронной подписью
Главный бухгалтер(Мазур Каринэ Анушевановна),Руководитель ФЭС(Калинина Татьяна Борисовна),Руководитель организации(Попова Анна Геннадьевна)</t>
  </si>
  <si>
    <t>Информация  об исполнении бюджета комитета финансов администрации МО "Всеволожский муниципальный район" Ленинградской области  на 01.08.2019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</si>
</sst>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49" fontId="10" fillId="0" borderId="1" xfId="48" applyProtection="1">
      <alignment horizontal="right"/>
    </xf>
    <xf numFmtId="0" fontId="11" fillId="0" borderId="2" xfId="49" applyNumberFormat="1" applyProtection="1"/>
    <xf numFmtId="0" fontId="10" fillId="0" borderId="12" xfId="53" applyNumberFormat="1" applyProtection="1">
      <alignment horizontal="center" vertical="center"/>
    </xf>
    <xf numFmtId="0" fontId="10" fillId="0" borderId="4" xfId="54" applyNumberFormat="1" applyProtection="1">
      <alignment horizontal="center" vertical="center"/>
    </xf>
    <xf numFmtId="49" fontId="10" fillId="0" borderId="4" xfId="55" applyProtection="1">
      <alignment horizontal="center" vertical="center"/>
    </xf>
    <xf numFmtId="0" fontId="10" fillId="0" borderId="13" xfId="56" applyNumberFormat="1" applyProtection="1">
      <alignment horizontal="left" wrapText="1"/>
    </xf>
    <xf numFmtId="0" fontId="10" fillId="0" borderId="14" xfId="57" applyNumberFormat="1" applyProtection="1">
      <alignment horizontal="center" vertical="center" shrinkToFit="1"/>
    </xf>
    <xf numFmtId="49" fontId="10" fillId="0" borderId="15" xfId="58" applyProtection="1">
      <alignment horizontal="center" vertical="center"/>
    </xf>
    <xf numFmtId="4" fontId="10" fillId="0" borderId="15" xfId="59" applyProtection="1">
      <alignment horizontal="right" shrinkToFit="1"/>
    </xf>
    <xf numFmtId="4" fontId="10" fillId="0" borderId="16" xfId="60" applyProtection="1">
      <alignment horizontal="right" shrinkToFit="1"/>
    </xf>
    <xf numFmtId="0" fontId="10" fillId="0" borderId="24" xfId="61" applyNumberFormat="1" applyProtection="1">
      <alignment horizontal="left" wrapText="1"/>
    </xf>
    <xf numFmtId="0" fontId="10" fillId="0" borderId="25" xfId="62" applyNumberFormat="1" applyProtection="1">
      <alignment horizontal="center" vertical="center" shrinkToFit="1"/>
    </xf>
    <xf numFmtId="49" fontId="10" fillId="0" borderId="26" xfId="63" applyProtection="1">
      <alignment horizontal="center" vertical="center"/>
    </xf>
    <xf numFmtId="165" fontId="10" fillId="0" borderId="26" xfId="64" applyProtection="1">
      <alignment horizontal="right" vertical="center" shrinkToFit="1"/>
    </xf>
    <xf numFmtId="165" fontId="10" fillId="0" borderId="27" xfId="65" applyProtection="1">
      <alignment horizontal="right" vertical="center" shrinkToFit="1"/>
    </xf>
    <xf numFmtId="0" fontId="10" fillId="0" borderId="20" xfId="66" applyNumberFormat="1" applyProtection="1">
      <alignment horizontal="left" wrapText="1" indent="2"/>
    </xf>
    <xf numFmtId="49" fontId="10" fillId="0" borderId="28" xfId="67" applyProtection="1">
      <alignment horizontal="center" shrinkToFit="1"/>
    </xf>
    <xf numFmtId="49" fontId="10" fillId="0" borderId="29" xfId="68" applyProtection="1">
      <alignment horizontal="center"/>
    </xf>
    <xf numFmtId="4" fontId="10" fillId="0" borderId="29" xfId="69" applyProtection="1">
      <alignment horizontal="right" shrinkToFit="1"/>
    </xf>
    <xf numFmtId="4" fontId="10" fillId="0" borderId="30" xfId="70" applyProtection="1">
      <alignment horizontal="right" shrinkToFit="1"/>
    </xf>
    <xf numFmtId="0" fontId="11" fillId="0" borderId="31" xfId="71" applyNumberFormat="1" applyProtection="1"/>
    <xf numFmtId="0" fontId="11" fillId="0" borderId="32" xfId="72" applyNumberFormat="1" applyProtection="1"/>
    <xf numFmtId="0" fontId="10" fillId="0" borderId="33" xfId="73" applyNumberFormat="1" applyProtection="1">
      <alignment horizontal="left" wrapText="1"/>
    </xf>
    <xf numFmtId="0" fontId="10" fillId="0" borderId="34" xfId="74" applyNumberFormat="1" applyProtection="1">
      <alignment horizontal="center" vertical="center" shrinkToFit="1"/>
    </xf>
    <xf numFmtId="49" fontId="10" fillId="0" borderId="35" xfId="75" applyProtection="1">
      <alignment horizontal="center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2" fontId="10" fillId="0" borderId="36" xfId="78" applyProtection="1">
      <alignment horizontal="center" shrinkToFit="1"/>
    </xf>
    <xf numFmtId="0" fontId="3" fillId="0" borderId="37" xfId="79" applyNumberFormat="1" applyProtection="1"/>
    <xf numFmtId="0" fontId="3" fillId="0" borderId="38" xfId="80" applyNumberFormat="1" applyProtection="1"/>
    <xf numFmtId="0" fontId="9" fillId="0" borderId="1" xfId="81" applyNumberFormat="1" applyProtection="1"/>
    <xf numFmtId="0" fontId="12" fillId="0" borderId="2" xfId="82" applyNumberFormat="1" applyProtection="1">
      <alignment horizontal="left" wrapText="1"/>
    </xf>
    <xf numFmtId="0" fontId="12" fillId="0" borderId="2" xfId="83" applyNumberFormat="1" applyProtection="1">
      <alignment horizontal="center" vertical="center"/>
    </xf>
    <xf numFmtId="0" fontId="12" fillId="0" borderId="2" xfId="84" applyNumberFormat="1" applyProtection="1">
      <alignment horizontal="left"/>
    </xf>
    <xf numFmtId="49" fontId="12" fillId="0" borderId="2" xfId="85" applyProtection="1"/>
    <xf numFmtId="0" fontId="12" fillId="0" borderId="2" xfId="86" applyNumberFormat="1" applyProtection="1"/>
    <xf numFmtId="0" fontId="10" fillId="0" borderId="12" xfId="91" applyNumberFormat="1" applyProtection="1">
      <alignment horizontal="center"/>
    </xf>
    <xf numFmtId="0" fontId="10" fillId="0" borderId="4" xfId="92" applyNumberFormat="1" applyProtection="1">
      <alignment horizontal="center"/>
    </xf>
    <xf numFmtId="0" fontId="10" fillId="0" borderId="28" xfId="93" applyNumberFormat="1" applyProtection="1">
      <alignment horizontal="center" vertical="center" shrinkToFit="1"/>
    </xf>
    <xf numFmtId="49" fontId="10" fillId="0" borderId="29" xfId="94" applyProtection="1">
      <alignment horizontal="center" vertical="center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0" fontId="10" fillId="0" borderId="24" xfId="97" applyNumberFormat="1" applyProtection="1">
      <alignment horizontal="left" wrapText="1" indent="2"/>
    </xf>
    <xf numFmtId="0" fontId="11" fillId="0" borderId="26" xfId="98" applyNumberFormat="1" applyProtection="1"/>
    <xf numFmtId="0" fontId="11" fillId="0" borderId="27" xfId="99" applyNumberFormat="1" applyProtection="1"/>
    <xf numFmtId="0" fontId="10" fillId="0" borderId="39" xfId="100" applyNumberFormat="1" applyProtection="1">
      <alignment horizontal="left" wrapText="1"/>
    </xf>
    <xf numFmtId="0" fontId="10" fillId="0" borderId="40" xfId="101" applyNumberFormat="1" applyProtection="1">
      <alignment horizontal="left" wrapText="1"/>
    </xf>
    <xf numFmtId="0" fontId="10" fillId="0" borderId="18" xfId="102" applyNumberFormat="1" applyProtection="1">
      <alignment horizontal="center" vertical="center" shrinkToFit="1"/>
    </xf>
    <xf numFmtId="49" fontId="10" fillId="0" borderId="11" xfId="103" applyProtection="1">
      <alignment horizontal="center" vertical="center"/>
    </xf>
    <xf numFmtId="165" fontId="10" fillId="0" borderId="11" xfId="104" applyProtection="1">
      <alignment horizontal="right" vertical="center" shrinkToFit="1"/>
    </xf>
    <xf numFmtId="165" fontId="10" fillId="0" borderId="19" xfId="105" applyProtection="1">
      <alignment horizontal="right" vertical="center" shrinkToFit="1"/>
    </xf>
    <xf numFmtId="0" fontId="10" fillId="0" borderId="33" xfId="106" applyNumberFormat="1" applyProtection="1">
      <alignment horizontal="left" wrapText="1" indent="2"/>
    </xf>
    <xf numFmtId="3" fontId="10" fillId="0" borderId="19" xfId="107" applyProtection="1">
      <alignment horizontal="right" vertical="center" shrinkToFit="1"/>
    </xf>
    <xf numFmtId="165" fontId="10" fillId="0" borderId="11" xfId="108" applyProtection="1">
      <alignment horizontal="center" vertical="center" shrinkToFit="1"/>
    </xf>
    <xf numFmtId="0" fontId="6" fillId="0" borderId="33" xfId="109" applyNumberFormat="1" applyProtection="1">
      <alignment wrapText="1"/>
    </xf>
    <xf numFmtId="3" fontId="10" fillId="0" borderId="19" xfId="110" applyProtection="1">
      <alignment horizontal="center" vertical="center" shrinkToFit="1"/>
    </xf>
    <xf numFmtId="0" fontId="10" fillId="0" borderId="20" xfId="111" applyNumberFormat="1" applyProtection="1">
      <alignment horizontal="left" wrapText="1"/>
    </xf>
    <xf numFmtId="49" fontId="10" fillId="0" borderId="41" xfId="112" applyProtection="1">
      <alignment horizontal="center" wrapText="1"/>
    </xf>
    <xf numFmtId="49" fontId="10" fillId="0" borderId="4" xfId="113" applyProtection="1">
      <alignment horizontal="center"/>
    </xf>
    <xf numFmtId="2" fontId="10" fillId="0" borderId="4" xfId="114" applyProtection="1">
      <alignment horizontal="right" shrinkToFit="1"/>
    </xf>
    <xf numFmtId="49" fontId="10" fillId="0" borderId="42" xfId="115" applyProtection="1">
      <alignment horizontal="center"/>
    </xf>
    <xf numFmtId="0" fontId="10" fillId="0" borderId="1" xfId="116" applyNumberFormat="1" applyProtection="1">
      <alignment horizontal="left" wrapText="1"/>
    </xf>
    <xf numFmtId="49" fontId="10" fillId="0" borderId="1" xfId="117" applyProtection="1">
      <alignment horizontal="center" wrapText="1"/>
    </xf>
    <xf numFmtId="49" fontId="10" fillId="0" borderId="1" xfId="118" applyProtection="1">
      <alignment horizontal="center"/>
    </xf>
    <xf numFmtId="0" fontId="3" fillId="0" borderId="2" xfId="119" applyNumberFormat="1" applyProtection="1"/>
    <xf numFmtId="49" fontId="10" fillId="0" borderId="2" xfId="120" applyProtection="1">
      <alignment horizontal="center" wrapText="1"/>
    </xf>
    <xf numFmtId="49" fontId="10" fillId="0" borderId="2" xfId="121" applyProtection="1">
      <alignment horizontal="center"/>
    </xf>
    <xf numFmtId="49" fontId="10" fillId="0" borderId="2" xfId="122" applyProtection="1"/>
    <xf numFmtId="0" fontId="10" fillId="0" borderId="43" xfId="123" applyNumberFormat="1" applyProtection="1">
      <alignment horizontal="center"/>
    </xf>
    <xf numFmtId="0" fontId="10" fillId="0" borderId="26" xfId="124" applyNumberFormat="1" applyProtection="1">
      <alignment horizontal="center"/>
    </xf>
    <xf numFmtId="49" fontId="10" fillId="0" borderId="44" xfId="125" applyProtection="1">
      <alignment horizontal="center" vertical="center"/>
    </xf>
    <xf numFmtId="49" fontId="10" fillId="0" borderId="31" xfId="126" applyProtection="1">
      <alignment horizontal="center" vertical="top"/>
    </xf>
    <xf numFmtId="49" fontId="10" fillId="0" borderId="31" xfId="127" applyProtection="1">
      <alignment horizontal="center" vertical="center"/>
    </xf>
    <xf numFmtId="49" fontId="10" fillId="0" borderId="12" xfId="128" applyProtection="1">
      <alignment horizontal="center" vertical="center"/>
    </xf>
    <xf numFmtId="0" fontId="11" fillId="0" borderId="3" xfId="129" applyNumberFormat="1" applyProtection="1">
      <alignment horizontal="left"/>
    </xf>
    <xf numFmtId="0" fontId="10" fillId="0" borderId="45" xfId="130" applyNumberFormat="1" applyProtection="1">
      <alignment horizontal="center"/>
    </xf>
    <xf numFmtId="49" fontId="10" fillId="0" borderId="45" xfId="131" applyProtection="1">
      <alignment horizontal="center" vertical="center"/>
    </xf>
    <xf numFmtId="49" fontId="10" fillId="0" borderId="26" xfId="132" applyProtection="1">
      <alignment horizontal="center"/>
    </xf>
    <xf numFmtId="0" fontId="3" fillId="0" borderId="3" xfId="133" applyNumberFormat="1" applyProtection="1"/>
    <xf numFmtId="0" fontId="10" fillId="0" borderId="3" xfId="134" applyNumberFormat="1" applyProtection="1">
      <alignment horizontal="left"/>
    </xf>
    <xf numFmtId="0" fontId="10" fillId="0" borderId="46" xfId="135" applyNumberFormat="1" applyProtection="1">
      <alignment horizontal="left"/>
    </xf>
    <xf numFmtId="0" fontId="10" fillId="0" borderId="29" xfId="136" applyNumberFormat="1" applyProtection="1">
      <alignment horizontal="center"/>
    </xf>
    <xf numFmtId="49" fontId="10" fillId="0" borderId="14" xfId="137" applyProtection="1">
      <alignment horizontal="center" wrapText="1"/>
    </xf>
    <xf numFmtId="49" fontId="10" fillId="0" borderId="15" xfId="138" applyProtection="1">
      <alignment horizontal="center"/>
    </xf>
    <xf numFmtId="4" fontId="10" fillId="0" borderId="15" xfId="139" applyProtection="1">
      <alignment horizontal="center"/>
    </xf>
    <xf numFmtId="4" fontId="10" fillId="0" borderId="16" xfId="140" applyProtection="1">
      <alignment horizontal="center"/>
    </xf>
    <xf numFmtId="49" fontId="10" fillId="0" borderId="25" xfId="141" applyProtection="1">
      <alignment horizontal="center" wrapText="1"/>
    </xf>
    <xf numFmtId="4" fontId="10" fillId="0" borderId="26" xfId="142" applyProtection="1">
      <alignment horizontal="center"/>
    </xf>
    <xf numFmtId="4" fontId="10" fillId="0" borderId="27" xfId="143" applyProtection="1">
      <alignment horizontal="center"/>
    </xf>
    <xf numFmtId="49" fontId="10" fillId="0" borderId="28" xfId="144" applyProtection="1">
      <alignment horizontal="center" wrapText="1"/>
    </xf>
    <xf numFmtId="4" fontId="10" fillId="0" borderId="29" xfId="145" applyProtection="1">
      <alignment horizontal="center"/>
    </xf>
    <xf numFmtId="4" fontId="10" fillId="0" borderId="29" xfId="146" applyProtection="1">
      <alignment horizontal="right"/>
    </xf>
    <xf numFmtId="4" fontId="10" fillId="0" borderId="30" xfId="147" applyProtection="1">
      <alignment horizontal="center"/>
    </xf>
    <xf numFmtId="0" fontId="10" fillId="0" borderId="17" xfId="148" applyNumberFormat="1" applyProtection="1">
      <alignment horizontal="left" wrapText="1"/>
    </xf>
    <xf numFmtId="4" fontId="10" fillId="0" borderId="4" xfId="149" applyProtection="1">
      <alignment horizontal="center"/>
    </xf>
    <xf numFmtId="4" fontId="10" fillId="0" borderId="11" xfId="150" applyProtection="1">
      <alignment horizontal="right" shrinkToFit="1"/>
    </xf>
    <xf numFmtId="4" fontId="10" fillId="0" borderId="42" xfId="151" applyProtection="1">
      <alignment horizontal="center"/>
    </xf>
    <xf numFmtId="0" fontId="11" fillId="0" borderId="37" xfId="152" applyNumberFormat="1" applyProtection="1">
      <alignment horizontal="left"/>
    </xf>
    <xf numFmtId="0" fontId="11" fillId="0" borderId="38" xfId="153" applyNumberFormat="1" applyProtection="1"/>
    <xf numFmtId="0" fontId="10" fillId="0" borderId="1" xfId="154" applyNumberFormat="1" applyProtection="1">
      <alignment horizontal="left"/>
    </xf>
    <xf numFmtId="0" fontId="11" fillId="0" borderId="1" xfId="157" applyNumberFormat="1" applyProtection="1">
      <alignment horizontal="left"/>
    </xf>
    <xf numFmtId="0" fontId="10" fillId="0" borderId="1" xfId="158" applyNumberFormat="1" applyProtection="1"/>
    <xf numFmtId="49" fontId="11" fillId="0" borderId="1" xfId="159" applyProtection="1"/>
    <xf numFmtId="0" fontId="11" fillId="0" borderId="1" xfId="160" applyNumberFormat="1" applyProtection="1"/>
    <xf numFmtId="49" fontId="10" fillId="0" borderId="1" xfId="161" applyProtection="1">
      <alignment horizontal="left"/>
    </xf>
    <xf numFmtId="0" fontId="10" fillId="0" borderId="1" xfId="165" applyNumberFormat="1" applyProtection="1">
      <alignment horizontal="left" vertical="top"/>
    </xf>
    <xf numFmtId="0" fontId="11" fillId="0" borderId="37" xfId="167" applyNumberFormat="1" applyProtection="1"/>
    <xf numFmtId="49" fontId="6" fillId="0" borderId="11" xfId="27" applyProtection="1">
      <alignment horizontal="center" vertical="top" wrapText="1"/>
      <protection locked="0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49" fontId="10" fillId="0" borderId="11" xfId="52" applyProtection="1">
      <alignment horizontal="center" vertical="top" wrapText="1"/>
    </xf>
    <xf numFmtId="49" fontId="10" fillId="0" borderId="11" xfId="52" applyProtection="1">
      <alignment horizontal="center" vertical="top" wrapText="1"/>
      <protection locked="0"/>
    </xf>
    <xf numFmtId="0" fontId="9" fillId="0" borderId="1" xfId="47" applyNumberFormat="1" applyProtection="1">
      <alignment horizontal="center"/>
    </xf>
    <xf numFmtId="0" fontId="9" fillId="0" borderId="1" xfId="47" applyProtection="1">
      <alignment horizontal="center"/>
      <protection locked="0"/>
    </xf>
    <xf numFmtId="0" fontId="10" fillId="0" borderId="12" xfId="50" applyNumberFormat="1" applyProtection="1">
      <alignment horizontal="center" vertical="top" wrapText="1"/>
    </xf>
    <xf numFmtId="0" fontId="10" fillId="0" borderId="12" xfId="50" applyProtection="1">
      <alignment horizontal="center" vertical="top" wrapText="1"/>
      <protection locked="0"/>
    </xf>
    <xf numFmtId="0" fontId="10" fillId="0" borderId="11" xfId="51" applyNumberFormat="1" applyProtection="1">
      <alignment horizontal="center" vertical="top" wrapText="1"/>
    </xf>
    <xf numFmtId="0" fontId="10" fillId="0" borderId="11" xfId="51" applyProtection="1">
      <alignment horizontal="center" vertical="top" wrapText="1"/>
      <protection locked="0"/>
    </xf>
    <xf numFmtId="0" fontId="2" fillId="0" borderId="1" xfId="164" applyNumberFormat="1" applyProtection="1">
      <alignment horizontal="center"/>
    </xf>
    <xf numFmtId="0" fontId="2" fillId="0" borderId="1" xfId="164" applyProtection="1">
      <alignment horizontal="center"/>
      <protection locked="0"/>
    </xf>
    <xf numFmtId="49" fontId="10" fillId="0" borderId="1" xfId="118" applyProtection="1">
      <alignment horizontal="center"/>
    </xf>
    <xf numFmtId="49" fontId="10" fillId="0" borderId="1" xfId="118" applyProtection="1">
      <alignment horizontal="center"/>
      <protection locked="0"/>
    </xf>
    <xf numFmtId="0" fontId="11" fillId="0" borderId="11" xfId="166" applyNumberFormat="1" applyProtection="1">
      <alignment horizontal="left" wrapText="1"/>
    </xf>
    <xf numFmtId="0" fontId="11" fillId="0" borderId="11" xfId="166" applyProtection="1">
      <alignment horizontal="left" wrapText="1"/>
      <protection locked="0"/>
    </xf>
    <xf numFmtId="0" fontId="12" fillId="0" borderId="12" xfId="87" applyNumberFormat="1" applyProtection="1">
      <alignment horizontal="center" vertical="top" wrapText="1"/>
    </xf>
    <xf numFmtId="0" fontId="12" fillId="0" borderId="12" xfId="87" applyProtection="1">
      <alignment horizontal="center" vertical="top" wrapText="1"/>
      <protection locked="0"/>
    </xf>
    <xf numFmtId="49" fontId="12" fillId="0" borderId="11" xfId="88" applyProtection="1">
      <alignment horizontal="center" vertical="top" wrapText="1"/>
    </xf>
    <xf numFmtId="49" fontId="12" fillId="0" borderId="11" xfId="88" applyProtection="1">
      <alignment horizontal="center" vertical="top" wrapText="1"/>
      <protection locked="0"/>
    </xf>
    <xf numFmtId="0" fontId="12" fillId="0" borderId="11" xfId="89" applyNumberFormat="1" applyProtection="1">
      <alignment horizontal="center" vertical="top" wrapText="1"/>
    </xf>
    <xf numFmtId="0" fontId="12" fillId="0" borderId="11" xfId="89" applyProtection="1">
      <alignment horizontal="center" vertical="top" wrapText="1"/>
      <protection locked="0"/>
    </xf>
    <xf numFmtId="0" fontId="12" fillId="0" borderId="11" xfId="90" applyNumberFormat="1" applyProtection="1">
      <alignment horizontal="center" vertical="top"/>
    </xf>
    <xf numFmtId="0" fontId="12" fillId="0" borderId="11" xfId="90" applyProtection="1">
      <alignment horizontal="center" vertical="top"/>
      <protection locked="0"/>
    </xf>
    <xf numFmtId="49" fontId="10" fillId="0" borderId="37" xfId="156" applyProtection="1">
      <alignment horizontal="center"/>
    </xf>
    <xf numFmtId="49" fontId="10" fillId="0" borderId="37" xfId="156" applyProtection="1">
      <alignment horizontal="center"/>
      <protection locked="0"/>
    </xf>
    <xf numFmtId="0" fontId="10" fillId="0" borderId="2" xfId="155" applyNumberFormat="1" applyProtection="1">
      <alignment horizontal="center"/>
    </xf>
    <xf numFmtId="0" fontId="10" fillId="0" borderId="2" xfId="155" applyProtection="1">
      <alignment horizontal="center"/>
      <protection locked="0"/>
    </xf>
    <xf numFmtId="0" fontId="6" fillId="0" borderId="2" xfId="162" applyNumberFormat="1" applyProtection="1">
      <alignment horizontal="center"/>
    </xf>
    <xf numFmtId="0" fontId="6" fillId="0" borderId="2" xfId="162" applyProtection="1">
      <alignment horizontal="center"/>
      <protection locked="0"/>
    </xf>
    <xf numFmtId="0" fontId="6" fillId="0" borderId="37" xfId="163" applyNumberFormat="1" applyProtection="1">
      <alignment horizontal="center"/>
    </xf>
    <xf numFmtId="0" fontId="6" fillId="0" borderId="37" xfId="163" applyProtection="1">
      <alignment horizontal="center"/>
      <protection locked="0"/>
    </xf>
    <xf numFmtId="49" fontId="10" fillId="0" borderId="2" xfId="121" applyProtection="1">
      <alignment horizontal="center"/>
    </xf>
    <xf numFmtId="49" fontId="10" fillId="0" borderId="2" xfId="121" applyProtection="1">
      <alignment horizontal="center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"/>
  <sheetViews>
    <sheetView tabSelected="1" zoomScaleNormal="100" workbookViewId="0">
      <selection activeCell="D22" sqref="D22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>
      <c r="A1" s="159" t="s">
        <v>207</v>
      </c>
      <c r="B1" s="160"/>
      <c r="C1" s="160"/>
      <c r="D1" s="160"/>
    </row>
    <row r="2" spans="1:5">
      <c r="A2" s="160"/>
      <c r="B2" s="160"/>
      <c r="C2" s="160"/>
      <c r="D2" s="160"/>
    </row>
    <row r="3" spans="1:5">
      <c r="A3" s="160"/>
      <c r="B3" s="160"/>
      <c r="C3" s="160"/>
      <c r="D3" s="160"/>
    </row>
    <row r="4" spans="1:5">
      <c r="A4" s="160"/>
      <c r="B4" s="160"/>
      <c r="C4" s="160"/>
      <c r="D4" s="160"/>
    </row>
    <row r="5" spans="1:5">
      <c r="A5" s="161"/>
      <c r="B5" s="161"/>
      <c r="C5" s="161"/>
      <c r="D5" s="161"/>
    </row>
    <row r="6" spans="1:5" ht="12.75" customHeight="1">
      <c r="A6" s="125" t="s">
        <v>0</v>
      </c>
      <c r="B6" s="123" t="s">
        <v>2</v>
      </c>
      <c r="C6" s="122"/>
      <c r="D6" s="123" t="s">
        <v>4</v>
      </c>
      <c r="E6" s="2"/>
    </row>
    <row r="7" spans="1:5" ht="9.9499999999999993" customHeight="1">
      <c r="A7" s="126"/>
      <c r="B7" s="124"/>
      <c r="C7" s="123" t="s">
        <v>8</v>
      </c>
      <c r="D7" s="124"/>
      <c r="E7" s="2"/>
    </row>
    <row r="8" spans="1:5" ht="9.9499999999999993" customHeight="1">
      <c r="A8" s="126"/>
      <c r="B8" s="124"/>
      <c r="C8" s="124"/>
      <c r="D8" s="124"/>
      <c r="E8" s="2"/>
    </row>
    <row r="9" spans="1:5" ht="9.9499999999999993" customHeight="1">
      <c r="A9" s="126"/>
      <c r="B9" s="124"/>
      <c r="C9" s="124"/>
      <c r="D9" s="124"/>
      <c r="E9" s="2"/>
    </row>
    <row r="10" spans="1:5" ht="6" customHeight="1">
      <c r="A10" s="126"/>
      <c r="B10" s="124"/>
      <c r="C10" s="124"/>
      <c r="D10" s="124"/>
      <c r="E10" s="2"/>
    </row>
    <row r="11" spans="1:5" ht="15" customHeight="1" thickBot="1">
      <c r="A11" s="3">
        <v>1</v>
      </c>
      <c r="B11" s="4" t="s">
        <v>9</v>
      </c>
      <c r="C11" s="4" t="s">
        <v>13</v>
      </c>
      <c r="D11" s="4" t="s">
        <v>14</v>
      </c>
      <c r="E11" s="2"/>
    </row>
    <row r="12" spans="1:5" ht="12.95" customHeight="1">
      <c r="A12" s="5" t="s">
        <v>15</v>
      </c>
      <c r="B12" s="6">
        <f>399775498.8/1000</f>
        <v>399775.4988</v>
      </c>
      <c r="C12" s="6">
        <f>325320276.98/1000</f>
        <v>325320.27698000002</v>
      </c>
      <c r="D12" s="7">
        <f>B12-C12</f>
        <v>74455.221819999977</v>
      </c>
      <c r="E12" s="2"/>
    </row>
    <row r="13" spans="1:5" ht="12.75" customHeight="1">
      <c r="A13" s="8" t="s">
        <v>18</v>
      </c>
      <c r="B13" s="9"/>
      <c r="C13" s="10"/>
      <c r="D13" s="11"/>
      <c r="E13" s="2"/>
    </row>
    <row r="14" spans="1:5" ht="24" thickBot="1">
      <c r="A14" s="12" t="s">
        <v>19</v>
      </c>
      <c r="B14" s="13">
        <f>300000/1000</f>
        <v>300</v>
      </c>
      <c r="C14" s="13">
        <f>188405.31/1000</f>
        <v>188.40530999999999</v>
      </c>
      <c r="D14" s="14">
        <f>213864.38/1000</f>
        <v>213.86438000000001</v>
      </c>
      <c r="E14" s="2"/>
    </row>
    <row r="15" spans="1:5" ht="35.25" thickBot="1">
      <c r="A15" s="12" t="s">
        <v>20</v>
      </c>
      <c r="B15" s="13">
        <f>300000/1000</f>
        <v>300</v>
      </c>
      <c r="C15" s="13">
        <f>86135.62/1000</f>
        <v>86.135619999999989</v>
      </c>
      <c r="D15" s="14">
        <f>B15-C15</f>
        <v>213.86438000000001</v>
      </c>
      <c r="E15" s="2"/>
    </row>
    <row r="16" spans="1:5" ht="15.75" thickBot="1">
      <c r="A16" s="12" t="s">
        <v>21</v>
      </c>
      <c r="B16" s="13">
        <v>0</v>
      </c>
      <c r="C16" s="13">
        <f>102269.69/1000</f>
        <v>102.26969</v>
      </c>
      <c r="D16" s="14"/>
      <c r="E16" s="2"/>
    </row>
    <row r="17" spans="1:5" ht="35.25" thickBot="1">
      <c r="A17" s="12" t="s">
        <v>22</v>
      </c>
      <c r="B17" s="13">
        <f>399475498.8/1000</f>
        <v>399475.4988</v>
      </c>
      <c r="C17" s="13">
        <f>325131871.67/1000</f>
        <v>325131.87167000002</v>
      </c>
      <c r="D17" s="14">
        <f>74343627.13/1000</f>
        <v>74343.627129999993</v>
      </c>
      <c r="E17" s="2"/>
    </row>
    <row r="18" spans="1:5" ht="24" thickBot="1">
      <c r="A18" s="12" t="s">
        <v>23</v>
      </c>
      <c r="B18" s="13">
        <f>117426700/1000</f>
        <v>117426.7</v>
      </c>
      <c r="C18" s="13">
        <f>105684030/1000</f>
        <v>105684.03</v>
      </c>
      <c r="D18" s="14">
        <f>11742670/1000</f>
        <v>11742.67</v>
      </c>
      <c r="E18" s="2"/>
    </row>
    <row r="19" spans="1:5" ht="24" thickBot="1">
      <c r="A19" s="12" t="s">
        <v>25</v>
      </c>
      <c r="B19" s="13">
        <f>195264600/1000</f>
        <v>195264.6</v>
      </c>
      <c r="C19" s="13">
        <f>175738140/1000</f>
        <v>175738.14</v>
      </c>
      <c r="D19" s="14">
        <f>19526460/1000</f>
        <v>19526.46</v>
      </c>
      <c r="E19" s="2"/>
    </row>
    <row r="20" spans="1:5" ht="15.75" thickBot="1">
      <c r="A20" s="12" t="s">
        <v>26</v>
      </c>
      <c r="B20" s="13">
        <f>86784198.8/1000</f>
        <v>86784.198799999998</v>
      </c>
      <c r="C20" s="13">
        <f>43709701.67/1000</f>
        <v>43709.701670000002</v>
      </c>
      <c r="D20" s="14">
        <f>43074497.13/1000</f>
        <v>43074.497130000003</v>
      </c>
      <c r="E20" s="2"/>
    </row>
    <row r="21" spans="1:5" ht="15.75" thickBot="1">
      <c r="A21" s="20" t="s">
        <v>37</v>
      </c>
      <c r="B21" s="23">
        <f>592605191.1/1000</f>
        <v>592605.19110000005</v>
      </c>
      <c r="C21" s="23">
        <f>315870620.77/1000</f>
        <v>315870.62076999998</v>
      </c>
      <c r="D21" s="23">
        <f>276734570.33/1000</f>
        <v>276734.57032999996</v>
      </c>
    </row>
    <row r="22" spans="1:5" ht="24" thickBot="1">
      <c r="A22" s="37" t="s">
        <v>138</v>
      </c>
      <c r="B22" s="40" t="s">
        <v>38</v>
      </c>
      <c r="C22" s="41">
        <f>9449656.21/1000</f>
        <v>9449.656210000001</v>
      </c>
      <c r="D22" s="40" t="s">
        <v>38</v>
      </c>
    </row>
    <row r="23" spans="1:5" ht="24" thickBot="1">
      <c r="A23" s="20" t="s">
        <v>145</v>
      </c>
      <c r="B23" s="55" t="s">
        <v>17</v>
      </c>
      <c r="C23" s="55">
        <f>-9449656.21/1000</f>
        <v>-9449.656210000001</v>
      </c>
      <c r="D23" s="40" t="s">
        <v>38</v>
      </c>
    </row>
  </sheetData>
  <mergeCells count="5">
    <mergeCell ref="A1:D5"/>
    <mergeCell ref="D6:D10"/>
    <mergeCell ref="C7:C10"/>
    <mergeCell ref="A6:A10"/>
    <mergeCell ref="B6:B10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"/>
  <sheetViews>
    <sheetView topLeftCell="A57" zoomScaleNormal="100" workbookViewId="0">
      <selection activeCell="I80" sqref="I80:J80"/>
    </sheetView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1" customHeight="1">
      <c r="A2" s="129" t="s">
        <v>27</v>
      </c>
      <c r="B2" s="130"/>
      <c r="C2" s="130"/>
      <c r="D2" s="130"/>
      <c r="E2" s="130"/>
      <c r="F2" s="130"/>
      <c r="G2" s="130"/>
      <c r="H2" s="130"/>
      <c r="I2" s="130"/>
      <c r="J2" s="2"/>
      <c r="K2" s="15" t="s">
        <v>28</v>
      </c>
      <c r="L2" s="2"/>
    </row>
    <row r="3" spans="1:12" ht="12.9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2"/>
    </row>
    <row r="4" spans="1:12" ht="12" customHeight="1">
      <c r="A4" s="131" t="s">
        <v>0</v>
      </c>
      <c r="B4" s="133" t="s">
        <v>1</v>
      </c>
      <c r="C4" s="125" t="s">
        <v>29</v>
      </c>
      <c r="D4" s="127" t="s">
        <v>2</v>
      </c>
      <c r="E4" s="127" t="s">
        <v>30</v>
      </c>
      <c r="F4" s="127" t="s">
        <v>31</v>
      </c>
      <c r="G4" s="128"/>
      <c r="H4" s="128"/>
      <c r="I4" s="128"/>
      <c r="J4" s="127" t="s">
        <v>32</v>
      </c>
      <c r="K4" s="128"/>
      <c r="L4" s="2"/>
    </row>
    <row r="5" spans="1:12" ht="9.75" customHeight="1">
      <c r="A5" s="132"/>
      <c r="B5" s="134"/>
      <c r="C5" s="126"/>
      <c r="D5" s="128"/>
      <c r="E5" s="128"/>
      <c r="F5" s="128"/>
      <c r="G5" s="128"/>
      <c r="H5" s="128"/>
      <c r="I5" s="128"/>
      <c r="J5" s="128"/>
      <c r="K5" s="128"/>
      <c r="L5" s="2"/>
    </row>
    <row r="6" spans="1:12" ht="11.25" customHeight="1">
      <c r="A6" s="132"/>
      <c r="B6" s="134"/>
      <c r="C6" s="126"/>
      <c r="D6" s="128"/>
      <c r="E6" s="128"/>
      <c r="F6" s="127" t="s">
        <v>5</v>
      </c>
      <c r="G6" s="127" t="s">
        <v>6</v>
      </c>
      <c r="H6" s="127" t="s">
        <v>7</v>
      </c>
      <c r="I6" s="127" t="s">
        <v>8</v>
      </c>
      <c r="J6" s="127" t="s">
        <v>33</v>
      </c>
      <c r="K6" s="127" t="s">
        <v>34</v>
      </c>
      <c r="L6" s="2"/>
    </row>
    <row r="7" spans="1:12" ht="11.25" customHeight="1">
      <c r="A7" s="132"/>
      <c r="B7" s="134"/>
      <c r="C7" s="126"/>
      <c r="D7" s="128"/>
      <c r="E7" s="128"/>
      <c r="F7" s="128"/>
      <c r="G7" s="128"/>
      <c r="H7" s="128"/>
      <c r="I7" s="128"/>
      <c r="J7" s="128"/>
      <c r="K7" s="128"/>
      <c r="L7" s="2"/>
    </row>
    <row r="8" spans="1:12" ht="10.5" customHeight="1">
      <c r="A8" s="132"/>
      <c r="B8" s="134"/>
      <c r="C8" s="126"/>
      <c r="D8" s="128"/>
      <c r="E8" s="128"/>
      <c r="F8" s="128"/>
      <c r="G8" s="128"/>
      <c r="H8" s="128"/>
      <c r="I8" s="128"/>
      <c r="J8" s="128"/>
      <c r="K8" s="128"/>
      <c r="L8" s="2"/>
    </row>
    <row r="9" spans="1:12" ht="9" customHeight="1">
      <c r="A9" s="132"/>
      <c r="B9" s="134"/>
      <c r="C9" s="126"/>
      <c r="D9" s="128"/>
      <c r="E9" s="128"/>
      <c r="F9" s="128"/>
      <c r="G9" s="128"/>
      <c r="H9" s="128"/>
      <c r="I9" s="128"/>
      <c r="J9" s="128"/>
      <c r="K9" s="128"/>
      <c r="L9" s="2"/>
    </row>
    <row r="10" spans="1:12" ht="12.95" customHeight="1">
      <c r="A10" s="17">
        <v>1</v>
      </c>
      <c r="B10" s="18">
        <v>2</v>
      </c>
      <c r="C10" s="18">
        <v>3</v>
      </c>
      <c r="D10" s="19" t="s">
        <v>9</v>
      </c>
      <c r="E10" s="19" t="s">
        <v>10</v>
      </c>
      <c r="F10" s="19" t="s">
        <v>11</v>
      </c>
      <c r="G10" s="19" t="s">
        <v>12</v>
      </c>
      <c r="H10" s="19" t="s">
        <v>13</v>
      </c>
      <c r="I10" s="19" t="s">
        <v>14</v>
      </c>
      <c r="J10" s="19" t="s">
        <v>35</v>
      </c>
      <c r="K10" s="19" t="s">
        <v>36</v>
      </c>
      <c r="L10" s="2"/>
    </row>
    <row r="11" spans="1:12" ht="15" customHeight="1">
      <c r="A11" s="20" t="s">
        <v>37</v>
      </c>
      <c r="B11" s="21">
        <v>200</v>
      </c>
      <c r="C11" s="22" t="s">
        <v>38</v>
      </c>
      <c r="D11" s="23">
        <v>592605191.10000002</v>
      </c>
      <c r="E11" s="23">
        <v>592605191.10000002</v>
      </c>
      <c r="F11" s="23">
        <v>315870620.76999998</v>
      </c>
      <c r="G11" s="23" t="s">
        <v>17</v>
      </c>
      <c r="H11" s="23" t="s">
        <v>17</v>
      </c>
      <c r="I11" s="23">
        <v>315870620.76999998</v>
      </c>
      <c r="J11" s="23">
        <v>276734570.32999998</v>
      </c>
      <c r="K11" s="24">
        <v>276734570.32999998</v>
      </c>
      <c r="L11" s="2"/>
    </row>
    <row r="12" spans="1:12" ht="15" customHeight="1">
      <c r="A12" s="25" t="s">
        <v>18</v>
      </c>
      <c r="B12" s="26"/>
      <c r="C12" s="27"/>
      <c r="D12" s="28"/>
      <c r="E12" s="28"/>
      <c r="F12" s="27"/>
      <c r="G12" s="28"/>
      <c r="H12" s="28"/>
      <c r="I12" s="27"/>
      <c r="J12" s="28"/>
      <c r="K12" s="29"/>
      <c r="L12" s="2"/>
    </row>
    <row r="13" spans="1:12" ht="45.75">
      <c r="A13" s="30" t="s">
        <v>39</v>
      </c>
      <c r="B13" s="31" t="s">
        <v>40</v>
      </c>
      <c r="C13" s="32" t="s">
        <v>41</v>
      </c>
      <c r="D13" s="33">
        <v>41660876.490000002</v>
      </c>
      <c r="E13" s="33">
        <v>41660876.490000002</v>
      </c>
      <c r="F13" s="33">
        <v>17318789.640000001</v>
      </c>
      <c r="G13" s="33" t="s">
        <v>17</v>
      </c>
      <c r="H13" s="33" t="s">
        <v>17</v>
      </c>
      <c r="I13" s="33">
        <v>17318789.640000001</v>
      </c>
      <c r="J13" s="33">
        <v>24342086.850000001</v>
      </c>
      <c r="K13" s="34">
        <v>24342086.850000001</v>
      </c>
      <c r="L13" s="2"/>
    </row>
    <row r="14" spans="1:12" ht="79.5">
      <c r="A14" s="30" t="s">
        <v>42</v>
      </c>
      <c r="B14" s="31" t="s">
        <v>40</v>
      </c>
      <c r="C14" s="32" t="s">
        <v>43</v>
      </c>
      <c r="D14" s="33">
        <v>41660876.490000002</v>
      </c>
      <c r="E14" s="33">
        <v>41660876.490000002</v>
      </c>
      <c r="F14" s="33">
        <v>17318789.640000001</v>
      </c>
      <c r="G14" s="33" t="s">
        <v>17</v>
      </c>
      <c r="H14" s="33" t="s">
        <v>17</v>
      </c>
      <c r="I14" s="33">
        <v>17318789.640000001</v>
      </c>
      <c r="J14" s="33">
        <v>24342086.850000001</v>
      </c>
      <c r="K14" s="34">
        <v>24342086.850000001</v>
      </c>
      <c r="L14" s="2"/>
    </row>
    <row r="15" spans="1:12" ht="34.5">
      <c r="A15" s="30" t="s">
        <v>44</v>
      </c>
      <c r="B15" s="31" t="s">
        <v>40</v>
      </c>
      <c r="C15" s="32" t="s">
        <v>45</v>
      </c>
      <c r="D15" s="33">
        <v>41660876.490000002</v>
      </c>
      <c r="E15" s="33">
        <v>41660876.490000002</v>
      </c>
      <c r="F15" s="33">
        <v>17318789.640000001</v>
      </c>
      <c r="G15" s="33" t="s">
        <v>17</v>
      </c>
      <c r="H15" s="33" t="s">
        <v>17</v>
      </c>
      <c r="I15" s="33">
        <v>17318789.640000001</v>
      </c>
      <c r="J15" s="33">
        <v>24342086.850000001</v>
      </c>
      <c r="K15" s="34">
        <v>24342086.850000001</v>
      </c>
      <c r="L15" s="2"/>
    </row>
    <row r="16" spans="1:12" ht="34.5">
      <c r="A16" s="30" t="s">
        <v>46</v>
      </c>
      <c r="B16" s="31" t="s">
        <v>40</v>
      </c>
      <c r="C16" s="32" t="s">
        <v>47</v>
      </c>
      <c r="D16" s="33">
        <v>32027950.960000001</v>
      </c>
      <c r="E16" s="33">
        <v>32027950.960000001</v>
      </c>
      <c r="F16" s="33">
        <v>13601770.470000001</v>
      </c>
      <c r="G16" s="33" t="s">
        <v>17</v>
      </c>
      <c r="H16" s="33" t="s">
        <v>17</v>
      </c>
      <c r="I16" s="33">
        <v>13601770.470000001</v>
      </c>
      <c r="J16" s="33">
        <v>18426180.489999998</v>
      </c>
      <c r="K16" s="34">
        <v>18426180.489999998</v>
      </c>
      <c r="L16" s="2"/>
    </row>
    <row r="17" spans="1:12" ht="68.25">
      <c r="A17" s="30" t="s">
        <v>48</v>
      </c>
      <c r="B17" s="31" t="s">
        <v>40</v>
      </c>
      <c r="C17" s="32" t="s">
        <v>49</v>
      </c>
      <c r="D17" s="33">
        <v>9632925.5299999993</v>
      </c>
      <c r="E17" s="33">
        <v>9632925.5299999993</v>
      </c>
      <c r="F17" s="33">
        <v>3717019.17</v>
      </c>
      <c r="G17" s="33" t="s">
        <v>17</v>
      </c>
      <c r="H17" s="33" t="s">
        <v>17</v>
      </c>
      <c r="I17" s="33">
        <v>3717019.17</v>
      </c>
      <c r="J17" s="33">
        <v>5915906.3600000003</v>
      </c>
      <c r="K17" s="34">
        <v>5915906.3600000003</v>
      </c>
      <c r="L17" s="2"/>
    </row>
    <row r="18" spans="1:12" ht="34.5">
      <c r="A18" s="30" t="s">
        <v>50</v>
      </c>
      <c r="B18" s="31" t="s">
        <v>40</v>
      </c>
      <c r="C18" s="32" t="s">
        <v>51</v>
      </c>
      <c r="D18" s="33">
        <v>2543466</v>
      </c>
      <c r="E18" s="33">
        <v>2543466</v>
      </c>
      <c r="F18" s="33">
        <v>1020935.85</v>
      </c>
      <c r="G18" s="33" t="s">
        <v>17</v>
      </c>
      <c r="H18" s="33" t="s">
        <v>17</v>
      </c>
      <c r="I18" s="33">
        <v>1020935.85</v>
      </c>
      <c r="J18" s="33">
        <v>1522530.15</v>
      </c>
      <c r="K18" s="34">
        <v>1522530.15</v>
      </c>
      <c r="L18" s="2"/>
    </row>
    <row r="19" spans="1:12" ht="79.5">
      <c r="A19" s="30" t="s">
        <v>42</v>
      </c>
      <c r="B19" s="31" t="s">
        <v>40</v>
      </c>
      <c r="C19" s="32" t="s">
        <v>52</v>
      </c>
      <c r="D19" s="33">
        <v>70000</v>
      </c>
      <c r="E19" s="33">
        <v>70000</v>
      </c>
      <c r="F19" s="33">
        <v>920</v>
      </c>
      <c r="G19" s="33" t="s">
        <v>17</v>
      </c>
      <c r="H19" s="33" t="s">
        <v>17</v>
      </c>
      <c r="I19" s="33">
        <v>920</v>
      </c>
      <c r="J19" s="33">
        <v>69080</v>
      </c>
      <c r="K19" s="34">
        <v>69080</v>
      </c>
      <c r="L19" s="2"/>
    </row>
    <row r="20" spans="1:12" ht="34.5">
      <c r="A20" s="30" t="s">
        <v>44</v>
      </c>
      <c r="B20" s="31" t="s">
        <v>40</v>
      </c>
      <c r="C20" s="32" t="s">
        <v>53</v>
      </c>
      <c r="D20" s="33">
        <v>70000</v>
      </c>
      <c r="E20" s="33">
        <v>70000</v>
      </c>
      <c r="F20" s="33">
        <v>920</v>
      </c>
      <c r="G20" s="33" t="s">
        <v>17</v>
      </c>
      <c r="H20" s="33" t="s">
        <v>17</v>
      </c>
      <c r="I20" s="33">
        <v>920</v>
      </c>
      <c r="J20" s="33">
        <v>69080</v>
      </c>
      <c r="K20" s="34">
        <v>69080</v>
      </c>
      <c r="L20" s="2"/>
    </row>
    <row r="21" spans="1:12" ht="45.75">
      <c r="A21" s="30" t="s">
        <v>54</v>
      </c>
      <c r="B21" s="31" t="s">
        <v>40</v>
      </c>
      <c r="C21" s="32" t="s">
        <v>55</v>
      </c>
      <c r="D21" s="33">
        <v>70000</v>
      </c>
      <c r="E21" s="33">
        <v>70000</v>
      </c>
      <c r="F21" s="33">
        <v>920</v>
      </c>
      <c r="G21" s="33" t="s">
        <v>17</v>
      </c>
      <c r="H21" s="33" t="s">
        <v>17</v>
      </c>
      <c r="I21" s="33">
        <v>920</v>
      </c>
      <c r="J21" s="33">
        <v>69080</v>
      </c>
      <c r="K21" s="34">
        <v>69080</v>
      </c>
      <c r="L21" s="2"/>
    </row>
    <row r="22" spans="1:12" ht="34.5">
      <c r="A22" s="30" t="s">
        <v>56</v>
      </c>
      <c r="B22" s="31" t="s">
        <v>40</v>
      </c>
      <c r="C22" s="32" t="s">
        <v>57</v>
      </c>
      <c r="D22" s="33">
        <v>2470466</v>
      </c>
      <c r="E22" s="33">
        <v>2470466</v>
      </c>
      <c r="F22" s="33">
        <v>1019982.09</v>
      </c>
      <c r="G22" s="33" t="s">
        <v>17</v>
      </c>
      <c r="H22" s="33" t="s">
        <v>17</v>
      </c>
      <c r="I22" s="33">
        <v>1019982.09</v>
      </c>
      <c r="J22" s="33">
        <v>1450483.91</v>
      </c>
      <c r="K22" s="34">
        <v>1450483.91</v>
      </c>
      <c r="L22" s="2"/>
    </row>
    <row r="23" spans="1:12" ht="45.75">
      <c r="A23" s="30" t="s">
        <v>58</v>
      </c>
      <c r="B23" s="31" t="s">
        <v>40</v>
      </c>
      <c r="C23" s="32" t="s">
        <v>59</v>
      </c>
      <c r="D23" s="33">
        <v>2470466</v>
      </c>
      <c r="E23" s="33">
        <v>2470466</v>
      </c>
      <c r="F23" s="33">
        <v>1019982.09</v>
      </c>
      <c r="G23" s="33" t="s">
        <v>17</v>
      </c>
      <c r="H23" s="33" t="s">
        <v>17</v>
      </c>
      <c r="I23" s="33">
        <v>1019982.09</v>
      </c>
      <c r="J23" s="33">
        <v>1450483.91</v>
      </c>
      <c r="K23" s="34">
        <v>1450483.91</v>
      </c>
      <c r="L23" s="2"/>
    </row>
    <row r="24" spans="1:12" ht="34.5">
      <c r="A24" s="30" t="s">
        <v>60</v>
      </c>
      <c r="B24" s="31" t="s">
        <v>40</v>
      </c>
      <c r="C24" s="32" t="s">
        <v>61</v>
      </c>
      <c r="D24" s="33">
        <v>1255000</v>
      </c>
      <c r="E24" s="33">
        <v>1255000</v>
      </c>
      <c r="F24" s="33">
        <v>748976.53</v>
      </c>
      <c r="G24" s="33" t="s">
        <v>17</v>
      </c>
      <c r="H24" s="33" t="s">
        <v>17</v>
      </c>
      <c r="I24" s="33">
        <v>748976.53</v>
      </c>
      <c r="J24" s="33">
        <v>506023.47</v>
      </c>
      <c r="K24" s="34">
        <v>506023.47</v>
      </c>
      <c r="L24" s="2"/>
    </row>
    <row r="25" spans="1:12" ht="23.25">
      <c r="A25" s="30" t="s">
        <v>62</v>
      </c>
      <c r="B25" s="31" t="s">
        <v>40</v>
      </c>
      <c r="C25" s="32" t="s">
        <v>63</v>
      </c>
      <c r="D25" s="33">
        <v>1215466</v>
      </c>
      <c r="E25" s="33">
        <v>1215466</v>
      </c>
      <c r="F25" s="33">
        <v>271005.56</v>
      </c>
      <c r="G25" s="33" t="s">
        <v>17</v>
      </c>
      <c r="H25" s="33" t="s">
        <v>17</v>
      </c>
      <c r="I25" s="33">
        <v>271005.56</v>
      </c>
      <c r="J25" s="33">
        <v>944460.44</v>
      </c>
      <c r="K25" s="34">
        <v>944460.44</v>
      </c>
      <c r="L25" s="2"/>
    </row>
    <row r="26" spans="1:12">
      <c r="A26" s="30" t="s">
        <v>64</v>
      </c>
      <c r="B26" s="31" t="s">
        <v>40</v>
      </c>
      <c r="C26" s="32" t="s">
        <v>65</v>
      </c>
      <c r="D26" s="33">
        <v>3000</v>
      </c>
      <c r="E26" s="33">
        <v>3000</v>
      </c>
      <c r="F26" s="33">
        <v>33.76</v>
      </c>
      <c r="G26" s="33" t="s">
        <v>17</v>
      </c>
      <c r="H26" s="33" t="s">
        <v>17</v>
      </c>
      <c r="I26" s="33">
        <v>33.76</v>
      </c>
      <c r="J26" s="33">
        <v>2966.24</v>
      </c>
      <c r="K26" s="34">
        <v>2966.24</v>
      </c>
      <c r="L26" s="2"/>
    </row>
    <row r="27" spans="1:12" ht="23.25">
      <c r="A27" s="30" t="s">
        <v>66</v>
      </c>
      <c r="B27" s="31" t="s">
        <v>40</v>
      </c>
      <c r="C27" s="32" t="s">
        <v>67</v>
      </c>
      <c r="D27" s="33">
        <v>3000</v>
      </c>
      <c r="E27" s="33">
        <v>3000</v>
      </c>
      <c r="F27" s="33">
        <v>33.76</v>
      </c>
      <c r="G27" s="33" t="s">
        <v>17</v>
      </c>
      <c r="H27" s="33" t="s">
        <v>17</v>
      </c>
      <c r="I27" s="33">
        <v>33.76</v>
      </c>
      <c r="J27" s="33">
        <v>2966.24</v>
      </c>
      <c r="K27" s="34">
        <v>2966.24</v>
      </c>
      <c r="L27" s="2"/>
    </row>
    <row r="28" spans="1:12">
      <c r="A28" s="30" t="s">
        <v>68</v>
      </c>
      <c r="B28" s="31" t="s">
        <v>40</v>
      </c>
      <c r="C28" s="32" t="s">
        <v>69</v>
      </c>
      <c r="D28" s="33">
        <v>2000</v>
      </c>
      <c r="E28" s="33">
        <v>2000</v>
      </c>
      <c r="F28" s="33" t="s">
        <v>17</v>
      </c>
      <c r="G28" s="33" t="s">
        <v>17</v>
      </c>
      <c r="H28" s="33" t="s">
        <v>17</v>
      </c>
      <c r="I28" s="33" t="s">
        <v>17</v>
      </c>
      <c r="J28" s="33">
        <v>2000</v>
      </c>
      <c r="K28" s="34">
        <v>2000</v>
      </c>
      <c r="L28" s="2"/>
    </row>
    <row r="29" spans="1:12">
      <c r="A29" s="30" t="s">
        <v>70</v>
      </c>
      <c r="B29" s="31" t="s">
        <v>40</v>
      </c>
      <c r="C29" s="32" t="s">
        <v>71</v>
      </c>
      <c r="D29" s="33">
        <v>1000</v>
      </c>
      <c r="E29" s="33">
        <v>1000</v>
      </c>
      <c r="F29" s="33">
        <v>33.76</v>
      </c>
      <c r="G29" s="33" t="s">
        <v>17</v>
      </c>
      <c r="H29" s="33" t="s">
        <v>17</v>
      </c>
      <c r="I29" s="33">
        <v>33.76</v>
      </c>
      <c r="J29" s="33">
        <v>966.24</v>
      </c>
      <c r="K29" s="34">
        <v>966.24</v>
      </c>
      <c r="L29" s="2"/>
    </row>
    <row r="30" spans="1:12" ht="57">
      <c r="A30" s="30" t="s">
        <v>72</v>
      </c>
      <c r="B30" s="31" t="s">
        <v>40</v>
      </c>
      <c r="C30" s="32" t="s">
        <v>73</v>
      </c>
      <c r="D30" s="33">
        <v>21600</v>
      </c>
      <c r="E30" s="33">
        <v>21600</v>
      </c>
      <c r="F30" s="33">
        <v>12960</v>
      </c>
      <c r="G30" s="33" t="s">
        <v>17</v>
      </c>
      <c r="H30" s="33" t="s">
        <v>17</v>
      </c>
      <c r="I30" s="33">
        <v>12960</v>
      </c>
      <c r="J30" s="33">
        <v>8640</v>
      </c>
      <c r="K30" s="34">
        <v>8640</v>
      </c>
      <c r="L30" s="2"/>
    </row>
    <row r="31" spans="1:12" ht="79.5">
      <c r="A31" s="30" t="s">
        <v>42</v>
      </c>
      <c r="B31" s="31" t="s">
        <v>40</v>
      </c>
      <c r="C31" s="32" t="s">
        <v>74</v>
      </c>
      <c r="D31" s="33">
        <v>21600</v>
      </c>
      <c r="E31" s="33">
        <v>21600</v>
      </c>
      <c r="F31" s="33">
        <v>12960</v>
      </c>
      <c r="G31" s="33" t="s">
        <v>17</v>
      </c>
      <c r="H31" s="33" t="s">
        <v>17</v>
      </c>
      <c r="I31" s="33">
        <v>12960</v>
      </c>
      <c r="J31" s="33">
        <v>8640</v>
      </c>
      <c r="K31" s="34">
        <v>8640</v>
      </c>
      <c r="L31" s="2"/>
    </row>
    <row r="32" spans="1:12" ht="34.5">
      <c r="A32" s="30" t="s">
        <v>44</v>
      </c>
      <c r="B32" s="31" t="s">
        <v>40</v>
      </c>
      <c r="C32" s="32" t="s">
        <v>75</v>
      </c>
      <c r="D32" s="33">
        <v>21600</v>
      </c>
      <c r="E32" s="33">
        <v>21600</v>
      </c>
      <c r="F32" s="33">
        <v>12960</v>
      </c>
      <c r="G32" s="33" t="s">
        <v>17</v>
      </c>
      <c r="H32" s="33" t="s">
        <v>17</v>
      </c>
      <c r="I32" s="33">
        <v>12960</v>
      </c>
      <c r="J32" s="33">
        <v>8640</v>
      </c>
      <c r="K32" s="34">
        <v>8640</v>
      </c>
      <c r="L32" s="2"/>
    </row>
    <row r="33" spans="1:12" ht="34.5">
      <c r="A33" s="30" t="s">
        <v>46</v>
      </c>
      <c r="B33" s="31" t="s">
        <v>40</v>
      </c>
      <c r="C33" s="32" t="s">
        <v>76</v>
      </c>
      <c r="D33" s="33">
        <v>16590</v>
      </c>
      <c r="E33" s="33">
        <v>16590</v>
      </c>
      <c r="F33" s="33">
        <v>9954</v>
      </c>
      <c r="G33" s="33" t="s">
        <v>17</v>
      </c>
      <c r="H33" s="33" t="s">
        <v>17</v>
      </c>
      <c r="I33" s="33">
        <v>9954</v>
      </c>
      <c r="J33" s="33">
        <v>6636</v>
      </c>
      <c r="K33" s="34">
        <v>6636</v>
      </c>
      <c r="L33" s="2"/>
    </row>
    <row r="34" spans="1:12" ht="68.25">
      <c r="A34" s="30" t="s">
        <v>48</v>
      </c>
      <c r="B34" s="31" t="s">
        <v>40</v>
      </c>
      <c r="C34" s="32" t="s">
        <v>77</v>
      </c>
      <c r="D34" s="33">
        <v>5010</v>
      </c>
      <c r="E34" s="33">
        <v>5010</v>
      </c>
      <c r="F34" s="33">
        <v>3006</v>
      </c>
      <c r="G34" s="33" t="s">
        <v>17</v>
      </c>
      <c r="H34" s="33" t="s">
        <v>17</v>
      </c>
      <c r="I34" s="33">
        <v>3006</v>
      </c>
      <c r="J34" s="33">
        <v>2004</v>
      </c>
      <c r="K34" s="34">
        <v>2004</v>
      </c>
      <c r="L34" s="2"/>
    </row>
    <row r="35" spans="1:12" ht="57">
      <c r="A35" s="30" t="s">
        <v>78</v>
      </c>
      <c r="B35" s="31" t="s">
        <v>40</v>
      </c>
      <c r="C35" s="32" t="s">
        <v>79</v>
      </c>
      <c r="D35" s="33">
        <v>942240.1</v>
      </c>
      <c r="E35" s="33">
        <v>942240.1</v>
      </c>
      <c r="F35" s="33">
        <v>605785.18999999994</v>
      </c>
      <c r="G35" s="33" t="s">
        <v>17</v>
      </c>
      <c r="H35" s="33" t="s">
        <v>17</v>
      </c>
      <c r="I35" s="33">
        <v>605785.18999999994</v>
      </c>
      <c r="J35" s="33">
        <v>336454.91</v>
      </c>
      <c r="K35" s="34">
        <v>336454.91</v>
      </c>
      <c r="L35" s="2"/>
    </row>
    <row r="36" spans="1:12" ht="79.5">
      <c r="A36" s="30" t="s">
        <v>42</v>
      </c>
      <c r="B36" s="31" t="s">
        <v>40</v>
      </c>
      <c r="C36" s="32" t="s">
        <v>80</v>
      </c>
      <c r="D36" s="33">
        <v>942240.1</v>
      </c>
      <c r="E36" s="33">
        <v>942240.1</v>
      </c>
      <c r="F36" s="33">
        <v>605785.18999999994</v>
      </c>
      <c r="G36" s="33" t="s">
        <v>17</v>
      </c>
      <c r="H36" s="33" t="s">
        <v>17</v>
      </c>
      <c r="I36" s="33">
        <v>605785.18999999994</v>
      </c>
      <c r="J36" s="33">
        <v>336454.91</v>
      </c>
      <c r="K36" s="34">
        <v>336454.91</v>
      </c>
      <c r="L36" s="2"/>
    </row>
    <row r="37" spans="1:12" ht="34.5">
      <c r="A37" s="30" t="s">
        <v>44</v>
      </c>
      <c r="B37" s="31" t="s">
        <v>40</v>
      </c>
      <c r="C37" s="32" t="s">
        <v>81</v>
      </c>
      <c r="D37" s="33">
        <v>942240.1</v>
      </c>
      <c r="E37" s="33">
        <v>942240.1</v>
      </c>
      <c r="F37" s="33">
        <v>605785.18999999994</v>
      </c>
      <c r="G37" s="33" t="s">
        <v>17</v>
      </c>
      <c r="H37" s="33" t="s">
        <v>17</v>
      </c>
      <c r="I37" s="33">
        <v>605785.18999999994</v>
      </c>
      <c r="J37" s="33">
        <v>336454.91</v>
      </c>
      <c r="K37" s="34">
        <v>336454.91</v>
      </c>
      <c r="L37" s="2"/>
    </row>
    <row r="38" spans="1:12" ht="34.5">
      <c r="A38" s="30" t="s">
        <v>46</v>
      </c>
      <c r="B38" s="31" t="s">
        <v>40</v>
      </c>
      <c r="C38" s="32" t="s">
        <v>82</v>
      </c>
      <c r="D38" s="33">
        <v>723696.1</v>
      </c>
      <c r="E38" s="33">
        <v>723696.1</v>
      </c>
      <c r="F38" s="33">
        <v>486794.79</v>
      </c>
      <c r="G38" s="33" t="s">
        <v>17</v>
      </c>
      <c r="H38" s="33" t="s">
        <v>17</v>
      </c>
      <c r="I38" s="33">
        <v>486794.79</v>
      </c>
      <c r="J38" s="33">
        <v>236901.31</v>
      </c>
      <c r="K38" s="34">
        <v>236901.31</v>
      </c>
      <c r="L38" s="2"/>
    </row>
    <row r="39" spans="1:12" ht="68.25">
      <c r="A39" s="30" t="s">
        <v>48</v>
      </c>
      <c r="B39" s="31" t="s">
        <v>40</v>
      </c>
      <c r="C39" s="32" t="s">
        <v>83</v>
      </c>
      <c r="D39" s="33">
        <v>218544</v>
      </c>
      <c r="E39" s="33">
        <v>218544</v>
      </c>
      <c r="F39" s="33">
        <v>118990.39999999999</v>
      </c>
      <c r="G39" s="33" t="s">
        <v>17</v>
      </c>
      <c r="H39" s="33" t="s">
        <v>17</v>
      </c>
      <c r="I39" s="33">
        <v>118990.39999999999</v>
      </c>
      <c r="J39" s="33">
        <v>99553.600000000006</v>
      </c>
      <c r="K39" s="34">
        <v>99553.600000000006</v>
      </c>
      <c r="L39" s="2"/>
    </row>
    <row r="40" spans="1:12" ht="57">
      <c r="A40" s="30" t="s">
        <v>84</v>
      </c>
      <c r="B40" s="31" t="s">
        <v>40</v>
      </c>
      <c r="C40" s="32" t="s">
        <v>85</v>
      </c>
      <c r="D40" s="33">
        <v>18800</v>
      </c>
      <c r="E40" s="33">
        <v>18800</v>
      </c>
      <c r="F40" s="33">
        <v>1400</v>
      </c>
      <c r="G40" s="33" t="s">
        <v>17</v>
      </c>
      <c r="H40" s="33" t="s">
        <v>17</v>
      </c>
      <c r="I40" s="33">
        <v>1400</v>
      </c>
      <c r="J40" s="33">
        <v>17400</v>
      </c>
      <c r="K40" s="34">
        <v>17400</v>
      </c>
      <c r="L40" s="2"/>
    </row>
    <row r="41" spans="1:12" ht="34.5">
      <c r="A41" s="30" t="s">
        <v>56</v>
      </c>
      <c r="B41" s="31" t="s">
        <v>40</v>
      </c>
      <c r="C41" s="32" t="s">
        <v>86</v>
      </c>
      <c r="D41" s="33">
        <v>18800</v>
      </c>
      <c r="E41" s="33">
        <v>18800</v>
      </c>
      <c r="F41" s="33">
        <v>1400</v>
      </c>
      <c r="G41" s="33" t="s">
        <v>17</v>
      </c>
      <c r="H41" s="33" t="s">
        <v>17</v>
      </c>
      <c r="I41" s="33">
        <v>1400</v>
      </c>
      <c r="J41" s="33">
        <v>17400</v>
      </c>
      <c r="K41" s="34">
        <v>17400</v>
      </c>
      <c r="L41" s="2"/>
    </row>
    <row r="42" spans="1:12" ht="45.75">
      <c r="A42" s="30" t="s">
        <v>58</v>
      </c>
      <c r="B42" s="31" t="s">
        <v>40</v>
      </c>
      <c r="C42" s="32" t="s">
        <v>87</v>
      </c>
      <c r="D42" s="33">
        <v>18800</v>
      </c>
      <c r="E42" s="33">
        <v>18800</v>
      </c>
      <c r="F42" s="33">
        <v>1400</v>
      </c>
      <c r="G42" s="33" t="s">
        <v>17</v>
      </c>
      <c r="H42" s="33" t="s">
        <v>17</v>
      </c>
      <c r="I42" s="33">
        <v>1400</v>
      </c>
      <c r="J42" s="33">
        <v>17400</v>
      </c>
      <c r="K42" s="34">
        <v>17400</v>
      </c>
      <c r="L42" s="2"/>
    </row>
    <row r="43" spans="1:12" ht="23.25">
      <c r="A43" s="30" t="s">
        <v>62</v>
      </c>
      <c r="B43" s="31" t="s">
        <v>40</v>
      </c>
      <c r="C43" s="32" t="s">
        <v>88</v>
      </c>
      <c r="D43" s="33">
        <v>18800</v>
      </c>
      <c r="E43" s="33">
        <v>18800</v>
      </c>
      <c r="F43" s="33">
        <v>1400</v>
      </c>
      <c r="G43" s="33" t="s">
        <v>17</v>
      </c>
      <c r="H43" s="33" t="s">
        <v>17</v>
      </c>
      <c r="I43" s="33">
        <v>1400</v>
      </c>
      <c r="J43" s="33">
        <v>17400</v>
      </c>
      <c r="K43" s="34">
        <v>17400</v>
      </c>
      <c r="L43" s="2"/>
    </row>
    <row r="44" spans="1:12" ht="23.25">
      <c r="A44" s="30" t="s">
        <v>89</v>
      </c>
      <c r="B44" s="31" t="s">
        <v>40</v>
      </c>
      <c r="C44" s="32" t="s">
        <v>90</v>
      </c>
      <c r="D44" s="33">
        <v>38366875</v>
      </c>
      <c r="E44" s="33">
        <v>38366875</v>
      </c>
      <c r="F44" s="33" t="s">
        <v>17</v>
      </c>
      <c r="G44" s="33" t="s">
        <v>17</v>
      </c>
      <c r="H44" s="33" t="s">
        <v>17</v>
      </c>
      <c r="I44" s="33" t="s">
        <v>17</v>
      </c>
      <c r="J44" s="33">
        <v>38366875</v>
      </c>
      <c r="K44" s="34">
        <v>38366875</v>
      </c>
      <c r="L44" s="2"/>
    </row>
    <row r="45" spans="1:12">
      <c r="A45" s="30" t="s">
        <v>64</v>
      </c>
      <c r="B45" s="31" t="s">
        <v>40</v>
      </c>
      <c r="C45" s="32" t="s">
        <v>91</v>
      </c>
      <c r="D45" s="33">
        <v>38366875</v>
      </c>
      <c r="E45" s="33">
        <v>38366875</v>
      </c>
      <c r="F45" s="33" t="s">
        <v>17</v>
      </c>
      <c r="G45" s="33" t="s">
        <v>17</v>
      </c>
      <c r="H45" s="33" t="s">
        <v>17</v>
      </c>
      <c r="I45" s="33" t="s">
        <v>17</v>
      </c>
      <c r="J45" s="33">
        <v>38366875</v>
      </c>
      <c r="K45" s="34">
        <v>38366875</v>
      </c>
      <c r="L45" s="2"/>
    </row>
    <row r="46" spans="1:12">
      <c r="A46" s="30" t="s">
        <v>92</v>
      </c>
      <c r="B46" s="31" t="s">
        <v>40</v>
      </c>
      <c r="C46" s="32" t="s">
        <v>93</v>
      </c>
      <c r="D46" s="33">
        <v>38366875</v>
      </c>
      <c r="E46" s="33">
        <v>38366875</v>
      </c>
      <c r="F46" s="33" t="s">
        <v>17</v>
      </c>
      <c r="G46" s="33" t="s">
        <v>17</v>
      </c>
      <c r="H46" s="33" t="s">
        <v>17</v>
      </c>
      <c r="I46" s="33" t="s">
        <v>17</v>
      </c>
      <c r="J46" s="33">
        <v>38366875</v>
      </c>
      <c r="K46" s="34">
        <v>38366875</v>
      </c>
      <c r="L46" s="2"/>
    </row>
    <row r="47" spans="1:12" ht="34.5">
      <c r="A47" s="30" t="s">
        <v>94</v>
      </c>
      <c r="B47" s="31" t="s">
        <v>40</v>
      </c>
      <c r="C47" s="32" t="s">
        <v>95</v>
      </c>
      <c r="D47" s="33">
        <v>92573271.510000005</v>
      </c>
      <c r="E47" s="33">
        <v>92573271.510000005</v>
      </c>
      <c r="F47" s="33" t="s">
        <v>17</v>
      </c>
      <c r="G47" s="33" t="s">
        <v>17</v>
      </c>
      <c r="H47" s="33" t="s">
        <v>17</v>
      </c>
      <c r="I47" s="33" t="s">
        <v>17</v>
      </c>
      <c r="J47" s="33">
        <v>92573271.510000005</v>
      </c>
      <c r="K47" s="34">
        <v>92573271.510000005</v>
      </c>
      <c r="L47" s="2"/>
    </row>
    <row r="48" spans="1:12" ht="34.5">
      <c r="A48" s="30" t="s">
        <v>56</v>
      </c>
      <c r="B48" s="31" t="s">
        <v>40</v>
      </c>
      <c r="C48" s="32" t="s">
        <v>96</v>
      </c>
      <c r="D48" s="33">
        <v>92573271.510000005</v>
      </c>
      <c r="E48" s="33">
        <v>92573271.510000005</v>
      </c>
      <c r="F48" s="33" t="s">
        <v>17</v>
      </c>
      <c r="G48" s="33" t="s">
        <v>17</v>
      </c>
      <c r="H48" s="33" t="s">
        <v>17</v>
      </c>
      <c r="I48" s="33" t="s">
        <v>17</v>
      </c>
      <c r="J48" s="33">
        <v>92573271.510000005</v>
      </c>
      <c r="K48" s="34">
        <v>92573271.510000005</v>
      </c>
      <c r="L48" s="2"/>
    </row>
    <row r="49" spans="1:12" ht="45.75">
      <c r="A49" s="30" t="s">
        <v>58</v>
      </c>
      <c r="B49" s="31" t="s">
        <v>40</v>
      </c>
      <c r="C49" s="32" t="s">
        <v>97</v>
      </c>
      <c r="D49" s="33">
        <v>92573271.510000005</v>
      </c>
      <c r="E49" s="33">
        <v>92573271.510000005</v>
      </c>
      <c r="F49" s="33" t="s">
        <v>17</v>
      </c>
      <c r="G49" s="33" t="s">
        <v>17</v>
      </c>
      <c r="H49" s="33" t="s">
        <v>17</v>
      </c>
      <c r="I49" s="33" t="s">
        <v>17</v>
      </c>
      <c r="J49" s="33">
        <v>92573271.510000005</v>
      </c>
      <c r="K49" s="34">
        <v>92573271.510000005</v>
      </c>
      <c r="L49" s="2"/>
    </row>
    <row r="50" spans="1:12" ht="23.25">
      <c r="A50" s="30" t="s">
        <v>62</v>
      </c>
      <c r="B50" s="31" t="s">
        <v>40</v>
      </c>
      <c r="C50" s="32" t="s">
        <v>98</v>
      </c>
      <c r="D50" s="33">
        <v>92573271.510000005</v>
      </c>
      <c r="E50" s="33">
        <v>92573271.510000005</v>
      </c>
      <c r="F50" s="33" t="s">
        <v>17</v>
      </c>
      <c r="G50" s="33" t="s">
        <v>17</v>
      </c>
      <c r="H50" s="33" t="s">
        <v>17</v>
      </c>
      <c r="I50" s="33" t="s">
        <v>17</v>
      </c>
      <c r="J50" s="33">
        <v>92573271.510000005</v>
      </c>
      <c r="K50" s="34">
        <v>92573271.510000005</v>
      </c>
      <c r="L50" s="2"/>
    </row>
    <row r="51" spans="1:12" ht="45.75">
      <c r="A51" s="30" t="s">
        <v>99</v>
      </c>
      <c r="B51" s="31" t="s">
        <v>40</v>
      </c>
      <c r="C51" s="32" t="s">
        <v>100</v>
      </c>
      <c r="D51" s="33">
        <v>1650000</v>
      </c>
      <c r="E51" s="33">
        <v>1650000</v>
      </c>
      <c r="F51" s="33" t="s">
        <v>17</v>
      </c>
      <c r="G51" s="33" t="s">
        <v>17</v>
      </c>
      <c r="H51" s="33" t="s">
        <v>17</v>
      </c>
      <c r="I51" s="33" t="s">
        <v>17</v>
      </c>
      <c r="J51" s="33">
        <v>1650000</v>
      </c>
      <c r="K51" s="34">
        <v>1650000</v>
      </c>
      <c r="L51" s="2"/>
    </row>
    <row r="52" spans="1:12" ht="34.5">
      <c r="A52" s="30" t="s">
        <v>56</v>
      </c>
      <c r="B52" s="31" t="s">
        <v>40</v>
      </c>
      <c r="C52" s="32" t="s">
        <v>101</v>
      </c>
      <c r="D52" s="33">
        <v>1650000</v>
      </c>
      <c r="E52" s="33">
        <v>1650000</v>
      </c>
      <c r="F52" s="33" t="s">
        <v>17</v>
      </c>
      <c r="G52" s="33" t="s">
        <v>17</v>
      </c>
      <c r="H52" s="33" t="s">
        <v>17</v>
      </c>
      <c r="I52" s="33" t="s">
        <v>17</v>
      </c>
      <c r="J52" s="33">
        <v>1650000</v>
      </c>
      <c r="K52" s="34">
        <v>1650000</v>
      </c>
      <c r="L52" s="2"/>
    </row>
    <row r="53" spans="1:12" ht="45.75">
      <c r="A53" s="30" t="s">
        <v>58</v>
      </c>
      <c r="B53" s="31" t="s">
        <v>40</v>
      </c>
      <c r="C53" s="32" t="s">
        <v>102</v>
      </c>
      <c r="D53" s="33">
        <v>1650000</v>
      </c>
      <c r="E53" s="33">
        <v>1650000</v>
      </c>
      <c r="F53" s="33" t="s">
        <v>17</v>
      </c>
      <c r="G53" s="33" t="s">
        <v>17</v>
      </c>
      <c r="H53" s="33" t="s">
        <v>17</v>
      </c>
      <c r="I53" s="33" t="s">
        <v>17</v>
      </c>
      <c r="J53" s="33">
        <v>1650000</v>
      </c>
      <c r="K53" s="34">
        <v>1650000</v>
      </c>
      <c r="L53" s="2"/>
    </row>
    <row r="54" spans="1:12" ht="23.25">
      <c r="A54" s="30" t="s">
        <v>62</v>
      </c>
      <c r="B54" s="31" t="s">
        <v>40</v>
      </c>
      <c r="C54" s="32" t="s">
        <v>103</v>
      </c>
      <c r="D54" s="33">
        <v>1650000</v>
      </c>
      <c r="E54" s="33">
        <v>1650000</v>
      </c>
      <c r="F54" s="33" t="s">
        <v>17</v>
      </c>
      <c r="G54" s="33" t="s">
        <v>17</v>
      </c>
      <c r="H54" s="33" t="s">
        <v>17</v>
      </c>
      <c r="I54" s="33" t="s">
        <v>17</v>
      </c>
      <c r="J54" s="33">
        <v>1650000</v>
      </c>
      <c r="K54" s="34">
        <v>1650000</v>
      </c>
      <c r="L54" s="2"/>
    </row>
    <row r="55" spans="1:12" ht="45.75">
      <c r="A55" s="30" t="s">
        <v>104</v>
      </c>
      <c r="B55" s="31" t="s">
        <v>40</v>
      </c>
      <c r="C55" s="32" t="s">
        <v>105</v>
      </c>
      <c r="D55" s="33">
        <v>1265000</v>
      </c>
      <c r="E55" s="33">
        <v>1265000</v>
      </c>
      <c r="F55" s="33" t="s">
        <v>17</v>
      </c>
      <c r="G55" s="33" t="s">
        <v>17</v>
      </c>
      <c r="H55" s="33" t="s">
        <v>17</v>
      </c>
      <c r="I55" s="33" t="s">
        <v>17</v>
      </c>
      <c r="J55" s="33">
        <v>1265000</v>
      </c>
      <c r="K55" s="34">
        <v>1265000</v>
      </c>
      <c r="L55" s="2"/>
    </row>
    <row r="56" spans="1:12" ht="34.5">
      <c r="A56" s="30" t="s">
        <v>56</v>
      </c>
      <c r="B56" s="31" t="s">
        <v>40</v>
      </c>
      <c r="C56" s="32" t="s">
        <v>106</v>
      </c>
      <c r="D56" s="33">
        <v>1265000</v>
      </c>
      <c r="E56" s="33">
        <v>1265000</v>
      </c>
      <c r="F56" s="33" t="s">
        <v>17</v>
      </c>
      <c r="G56" s="33" t="s">
        <v>17</v>
      </c>
      <c r="H56" s="33" t="s">
        <v>17</v>
      </c>
      <c r="I56" s="33" t="s">
        <v>17</v>
      </c>
      <c r="J56" s="33">
        <v>1265000</v>
      </c>
      <c r="K56" s="34">
        <v>1265000</v>
      </c>
      <c r="L56" s="2"/>
    </row>
    <row r="57" spans="1:12" ht="45.75">
      <c r="A57" s="30" t="s">
        <v>58</v>
      </c>
      <c r="B57" s="31" t="s">
        <v>40</v>
      </c>
      <c r="C57" s="32" t="s">
        <v>107</v>
      </c>
      <c r="D57" s="33">
        <v>1265000</v>
      </c>
      <c r="E57" s="33">
        <v>1265000</v>
      </c>
      <c r="F57" s="33" t="s">
        <v>17</v>
      </c>
      <c r="G57" s="33" t="s">
        <v>17</v>
      </c>
      <c r="H57" s="33" t="s">
        <v>17</v>
      </c>
      <c r="I57" s="33" t="s">
        <v>17</v>
      </c>
      <c r="J57" s="33">
        <v>1265000</v>
      </c>
      <c r="K57" s="34">
        <v>1265000</v>
      </c>
      <c r="L57" s="2"/>
    </row>
    <row r="58" spans="1:12" ht="23.25">
      <c r="A58" s="30" t="s">
        <v>62</v>
      </c>
      <c r="B58" s="31" t="s">
        <v>40</v>
      </c>
      <c r="C58" s="32" t="s">
        <v>108</v>
      </c>
      <c r="D58" s="33">
        <v>1265000</v>
      </c>
      <c r="E58" s="33">
        <v>1265000</v>
      </c>
      <c r="F58" s="33" t="s">
        <v>17</v>
      </c>
      <c r="G58" s="33" t="s">
        <v>17</v>
      </c>
      <c r="H58" s="33" t="s">
        <v>17</v>
      </c>
      <c r="I58" s="33" t="s">
        <v>17</v>
      </c>
      <c r="J58" s="33">
        <v>1265000</v>
      </c>
      <c r="K58" s="34">
        <v>1265000</v>
      </c>
      <c r="L58" s="2"/>
    </row>
    <row r="59" spans="1:12" ht="23.25">
      <c r="A59" s="30" t="s">
        <v>109</v>
      </c>
      <c r="B59" s="31" t="s">
        <v>40</v>
      </c>
      <c r="C59" s="32" t="s">
        <v>110</v>
      </c>
      <c r="D59" s="33">
        <v>2000000</v>
      </c>
      <c r="E59" s="33">
        <v>2000000</v>
      </c>
      <c r="F59" s="33">
        <v>632547.94999999995</v>
      </c>
      <c r="G59" s="33" t="s">
        <v>17</v>
      </c>
      <c r="H59" s="33" t="s">
        <v>17</v>
      </c>
      <c r="I59" s="33">
        <v>632547.94999999995</v>
      </c>
      <c r="J59" s="33">
        <v>1367452.05</v>
      </c>
      <c r="K59" s="34">
        <v>1367452.05</v>
      </c>
      <c r="L59" s="2"/>
    </row>
    <row r="60" spans="1:12" ht="23.25">
      <c r="A60" s="30" t="s">
        <v>111</v>
      </c>
      <c r="B60" s="31" t="s">
        <v>40</v>
      </c>
      <c r="C60" s="32" t="s">
        <v>112</v>
      </c>
      <c r="D60" s="33">
        <v>2000000</v>
      </c>
      <c r="E60" s="33">
        <v>2000000</v>
      </c>
      <c r="F60" s="33">
        <v>632547.94999999995</v>
      </c>
      <c r="G60" s="33" t="s">
        <v>17</v>
      </c>
      <c r="H60" s="33" t="s">
        <v>17</v>
      </c>
      <c r="I60" s="33">
        <v>632547.94999999995</v>
      </c>
      <c r="J60" s="33">
        <v>1367452.05</v>
      </c>
      <c r="K60" s="34">
        <v>1367452.05</v>
      </c>
      <c r="L60" s="2"/>
    </row>
    <row r="61" spans="1:12" ht="23.25">
      <c r="A61" s="30" t="s">
        <v>113</v>
      </c>
      <c r="B61" s="31" t="s">
        <v>40</v>
      </c>
      <c r="C61" s="32" t="s">
        <v>114</v>
      </c>
      <c r="D61" s="33">
        <v>2000000</v>
      </c>
      <c r="E61" s="33">
        <v>2000000</v>
      </c>
      <c r="F61" s="33">
        <v>632547.94999999995</v>
      </c>
      <c r="G61" s="33" t="s">
        <v>17</v>
      </c>
      <c r="H61" s="33" t="s">
        <v>17</v>
      </c>
      <c r="I61" s="33">
        <v>632547.94999999995</v>
      </c>
      <c r="J61" s="33">
        <v>1367452.05</v>
      </c>
      <c r="K61" s="34">
        <v>1367452.05</v>
      </c>
      <c r="L61" s="2"/>
    </row>
    <row r="62" spans="1:12" ht="23.25">
      <c r="A62" s="30" t="s">
        <v>115</v>
      </c>
      <c r="B62" s="31" t="s">
        <v>40</v>
      </c>
      <c r="C62" s="32" t="s">
        <v>116</v>
      </c>
      <c r="D62" s="33">
        <v>80000000</v>
      </c>
      <c r="E62" s="33">
        <v>80000000</v>
      </c>
      <c r="F62" s="33">
        <v>72894540</v>
      </c>
      <c r="G62" s="33" t="s">
        <v>17</v>
      </c>
      <c r="H62" s="33" t="s">
        <v>17</v>
      </c>
      <c r="I62" s="33">
        <v>72894540</v>
      </c>
      <c r="J62" s="33">
        <v>7105460</v>
      </c>
      <c r="K62" s="34">
        <v>7105460</v>
      </c>
      <c r="L62" s="2"/>
    </row>
    <row r="63" spans="1:12">
      <c r="A63" s="30" t="s">
        <v>117</v>
      </c>
      <c r="B63" s="31" t="s">
        <v>40</v>
      </c>
      <c r="C63" s="32" t="s">
        <v>118</v>
      </c>
      <c r="D63" s="33">
        <v>80000000</v>
      </c>
      <c r="E63" s="33">
        <v>80000000</v>
      </c>
      <c r="F63" s="33">
        <v>72894540</v>
      </c>
      <c r="G63" s="33" t="s">
        <v>17</v>
      </c>
      <c r="H63" s="33" t="s">
        <v>17</v>
      </c>
      <c r="I63" s="33">
        <v>72894540</v>
      </c>
      <c r="J63" s="33">
        <v>7105460</v>
      </c>
      <c r="K63" s="34">
        <v>7105460</v>
      </c>
      <c r="L63" s="2"/>
    </row>
    <row r="64" spans="1:12">
      <c r="A64" s="30" t="s">
        <v>119</v>
      </c>
      <c r="B64" s="31" t="s">
        <v>40</v>
      </c>
      <c r="C64" s="32" t="s">
        <v>120</v>
      </c>
      <c r="D64" s="33">
        <v>80000000</v>
      </c>
      <c r="E64" s="33">
        <v>80000000</v>
      </c>
      <c r="F64" s="33">
        <v>72894540</v>
      </c>
      <c r="G64" s="33" t="s">
        <v>17</v>
      </c>
      <c r="H64" s="33" t="s">
        <v>17</v>
      </c>
      <c r="I64" s="33">
        <v>72894540</v>
      </c>
      <c r="J64" s="33">
        <v>7105460</v>
      </c>
      <c r="K64" s="34">
        <v>7105460</v>
      </c>
      <c r="L64" s="2"/>
    </row>
    <row r="65" spans="1:12" ht="23.25">
      <c r="A65" s="30" t="s">
        <v>24</v>
      </c>
      <c r="B65" s="31" t="s">
        <v>40</v>
      </c>
      <c r="C65" s="32" t="s">
        <v>121</v>
      </c>
      <c r="D65" s="33">
        <v>80000000</v>
      </c>
      <c r="E65" s="33">
        <v>80000000</v>
      </c>
      <c r="F65" s="33">
        <v>72894540</v>
      </c>
      <c r="G65" s="33" t="s">
        <v>17</v>
      </c>
      <c r="H65" s="33" t="s">
        <v>17</v>
      </c>
      <c r="I65" s="33">
        <v>72894540</v>
      </c>
      <c r="J65" s="33">
        <v>7105460</v>
      </c>
      <c r="K65" s="34">
        <v>7105460</v>
      </c>
      <c r="L65" s="2"/>
    </row>
    <row r="66" spans="1:12" ht="23.25">
      <c r="A66" s="30" t="s">
        <v>122</v>
      </c>
      <c r="B66" s="31" t="s">
        <v>40</v>
      </c>
      <c r="C66" s="32" t="s">
        <v>123</v>
      </c>
      <c r="D66" s="33">
        <v>195243000</v>
      </c>
      <c r="E66" s="33">
        <v>195243000</v>
      </c>
      <c r="F66" s="33">
        <v>175718700</v>
      </c>
      <c r="G66" s="33" t="s">
        <v>17</v>
      </c>
      <c r="H66" s="33" t="s">
        <v>17</v>
      </c>
      <c r="I66" s="33">
        <v>175718700</v>
      </c>
      <c r="J66" s="33">
        <v>19524300</v>
      </c>
      <c r="K66" s="34">
        <v>19524300</v>
      </c>
      <c r="L66" s="2"/>
    </row>
    <row r="67" spans="1:12">
      <c r="A67" s="30" t="s">
        <v>117</v>
      </c>
      <c r="B67" s="31" t="s">
        <v>40</v>
      </c>
      <c r="C67" s="32" t="s">
        <v>124</v>
      </c>
      <c r="D67" s="33">
        <v>195243000</v>
      </c>
      <c r="E67" s="33">
        <v>195243000</v>
      </c>
      <c r="F67" s="33">
        <v>175718700</v>
      </c>
      <c r="G67" s="33" t="s">
        <v>17</v>
      </c>
      <c r="H67" s="33" t="s">
        <v>17</v>
      </c>
      <c r="I67" s="33">
        <v>175718700</v>
      </c>
      <c r="J67" s="33">
        <v>19524300</v>
      </c>
      <c r="K67" s="34">
        <v>19524300</v>
      </c>
      <c r="L67" s="2"/>
    </row>
    <row r="68" spans="1:12">
      <c r="A68" s="30" t="s">
        <v>119</v>
      </c>
      <c r="B68" s="31" t="s">
        <v>40</v>
      </c>
      <c r="C68" s="32" t="s">
        <v>125</v>
      </c>
      <c r="D68" s="33">
        <v>195243000</v>
      </c>
      <c r="E68" s="33">
        <v>195243000</v>
      </c>
      <c r="F68" s="33">
        <v>175718700</v>
      </c>
      <c r="G68" s="33" t="s">
        <v>17</v>
      </c>
      <c r="H68" s="33" t="s">
        <v>17</v>
      </c>
      <c r="I68" s="33">
        <v>175718700</v>
      </c>
      <c r="J68" s="33">
        <v>19524300</v>
      </c>
      <c r="K68" s="34">
        <v>19524300</v>
      </c>
      <c r="L68" s="2"/>
    </row>
    <row r="69" spans="1:12" ht="23.25">
      <c r="A69" s="30" t="s">
        <v>24</v>
      </c>
      <c r="B69" s="31" t="s">
        <v>40</v>
      </c>
      <c r="C69" s="32" t="s">
        <v>126</v>
      </c>
      <c r="D69" s="33">
        <v>195243000</v>
      </c>
      <c r="E69" s="33">
        <v>195243000</v>
      </c>
      <c r="F69" s="33">
        <v>175718700</v>
      </c>
      <c r="G69" s="33" t="s">
        <v>17</v>
      </c>
      <c r="H69" s="33" t="s">
        <v>17</v>
      </c>
      <c r="I69" s="33">
        <v>175718700</v>
      </c>
      <c r="J69" s="33">
        <v>19524300</v>
      </c>
      <c r="K69" s="34">
        <v>19524300</v>
      </c>
      <c r="L69" s="2"/>
    </row>
    <row r="70" spans="1:12" ht="34.5">
      <c r="A70" s="30" t="s">
        <v>127</v>
      </c>
      <c r="B70" s="31" t="s">
        <v>40</v>
      </c>
      <c r="C70" s="32" t="s">
        <v>128</v>
      </c>
      <c r="D70" s="33">
        <v>50000000</v>
      </c>
      <c r="E70" s="33">
        <v>50000000</v>
      </c>
      <c r="F70" s="33">
        <v>6803994.4000000004</v>
      </c>
      <c r="G70" s="33" t="s">
        <v>17</v>
      </c>
      <c r="H70" s="33" t="s">
        <v>17</v>
      </c>
      <c r="I70" s="33">
        <v>6803994.4000000004</v>
      </c>
      <c r="J70" s="33">
        <v>43196005.600000001</v>
      </c>
      <c r="K70" s="34">
        <v>43196005.600000001</v>
      </c>
      <c r="L70" s="2"/>
    </row>
    <row r="71" spans="1:12">
      <c r="A71" s="30" t="s">
        <v>117</v>
      </c>
      <c r="B71" s="31" t="s">
        <v>40</v>
      </c>
      <c r="C71" s="32" t="s">
        <v>129</v>
      </c>
      <c r="D71" s="33">
        <v>50000000</v>
      </c>
      <c r="E71" s="33">
        <v>50000000</v>
      </c>
      <c r="F71" s="33">
        <v>6803994.4000000004</v>
      </c>
      <c r="G71" s="33" t="s">
        <v>17</v>
      </c>
      <c r="H71" s="33" t="s">
        <v>17</v>
      </c>
      <c r="I71" s="33">
        <v>6803994.4000000004</v>
      </c>
      <c r="J71" s="33">
        <v>43196005.600000001</v>
      </c>
      <c r="K71" s="34">
        <v>43196005.600000001</v>
      </c>
      <c r="L71" s="2"/>
    </row>
    <row r="72" spans="1:12">
      <c r="A72" s="30" t="s">
        <v>26</v>
      </c>
      <c r="B72" s="31" t="s">
        <v>40</v>
      </c>
      <c r="C72" s="32" t="s">
        <v>130</v>
      </c>
      <c r="D72" s="33">
        <v>50000000</v>
      </c>
      <c r="E72" s="33">
        <v>50000000</v>
      </c>
      <c r="F72" s="33">
        <v>6803994.4000000004</v>
      </c>
      <c r="G72" s="33" t="s">
        <v>17</v>
      </c>
      <c r="H72" s="33" t="s">
        <v>17</v>
      </c>
      <c r="I72" s="33">
        <v>6803994.4000000004</v>
      </c>
      <c r="J72" s="33">
        <v>43196005.600000001</v>
      </c>
      <c r="K72" s="34">
        <v>43196005.600000001</v>
      </c>
      <c r="L72" s="2"/>
    </row>
    <row r="73" spans="1:12" ht="79.5">
      <c r="A73" s="30" t="s">
        <v>131</v>
      </c>
      <c r="B73" s="31" t="s">
        <v>40</v>
      </c>
      <c r="C73" s="32" t="s">
        <v>132</v>
      </c>
      <c r="D73" s="33">
        <v>39000000</v>
      </c>
      <c r="E73" s="33">
        <v>39000000</v>
      </c>
      <c r="F73" s="33">
        <v>18017003.940000001</v>
      </c>
      <c r="G73" s="33" t="s">
        <v>17</v>
      </c>
      <c r="H73" s="33" t="s">
        <v>17</v>
      </c>
      <c r="I73" s="33">
        <v>18017003.940000001</v>
      </c>
      <c r="J73" s="33">
        <v>20982996.059999999</v>
      </c>
      <c r="K73" s="34">
        <v>20982996.059999999</v>
      </c>
      <c r="L73" s="2"/>
    </row>
    <row r="74" spans="1:12">
      <c r="A74" s="30" t="s">
        <v>117</v>
      </c>
      <c r="B74" s="31" t="s">
        <v>40</v>
      </c>
      <c r="C74" s="32" t="s">
        <v>133</v>
      </c>
      <c r="D74" s="33">
        <v>39000000</v>
      </c>
      <c r="E74" s="33">
        <v>39000000</v>
      </c>
      <c r="F74" s="33">
        <v>18017003.940000001</v>
      </c>
      <c r="G74" s="33" t="s">
        <v>17</v>
      </c>
      <c r="H74" s="33" t="s">
        <v>17</v>
      </c>
      <c r="I74" s="33">
        <v>18017003.940000001</v>
      </c>
      <c r="J74" s="33">
        <v>20982996.059999999</v>
      </c>
      <c r="K74" s="34">
        <v>20982996.059999999</v>
      </c>
      <c r="L74" s="2"/>
    </row>
    <row r="75" spans="1:12">
      <c r="A75" s="30" t="s">
        <v>26</v>
      </c>
      <c r="B75" s="31" t="s">
        <v>40</v>
      </c>
      <c r="C75" s="32" t="s">
        <v>134</v>
      </c>
      <c r="D75" s="33">
        <v>39000000</v>
      </c>
      <c r="E75" s="33">
        <v>39000000</v>
      </c>
      <c r="F75" s="33">
        <v>18017003.940000001</v>
      </c>
      <c r="G75" s="33" t="s">
        <v>17</v>
      </c>
      <c r="H75" s="33" t="s">
        <v>17</v>
      </c>
      <c r="I75" s="33">
        <v>18017003.940000001</v>
      </c>
      <c r="J75" s="33">
        <v>20982996.059999999</v>
      </c>
      <c r="K75" s="34">
        <v>20982996.059999999</v>
      </c>
      <c r="L75" s="2"/>
    </row>
    <row r="76" spans="1:12" ht="45.75">
      <c r="A76" s="30" t="s">
        <v>99</v>
      </c>
      <c r="B76" s="31" t="s">
        <v>40</v>
      </c>
      <c r="C76" s="32" t="s">
        <v>135</v>
      </c>
      <c r="D76" s="33">
        <v>47320062</v>
      </c>
      <c r="E76" s="33">
        <v>47320062</v>
      </c>
      <c r="F76" s="33">
        <v>22843963.800000001</v>
      </c>
      <c r="G76" s="33" t="s">
        <v>17</v>
      </c>
      <c r="H76" s="33" t="s">
        <v>17</v>
      </c>
      <c r="I76" s="33">
        <v>22843963.800000001</v>
      </c>
      <c r="J76" s="33">
        <v>24476098.199999999</v>
      </c>
      <c r="K76" s="34">
        <v>24476098.199999999</v>
      </c>
      <c r="L76" s="2"/>
    </row>
    <row r="77" spans="1:12">
      <c r="A77" s="30" t="s">
        <v>117</v>
      </c>
      <c r="B77" s="31" t="s">
        <v>40</v>
      </c>
      <c r="C77" s="32" t="s">
        <v>136</v>
      </c>
      <c r="D77" s="33">
        <v>47320062</v>
      </c>
      <c r="E77" s="33">
        <v>47320062</v>
      </c>
      <c r="F77" s="33">
        <v>22843963.800000001</v>
      </c>
      <c r="G77" s="33" t="s">
        <v>17</v>
      </c>
      <c r="H77" s="33" t="s">
        <v>17</v>
      </c>
      <c r="I77" s="33">
        <v>22843963.800000001</v>
      </c>
      <c r="J77" s="33">
        <v>24476098.199999999</v>
      </c>
      <c r="K77" s="34">
        <v>24476098.199999999</v>
      </c>
      <c r="L77" s="2"/>
    </row>
    <row r="78" spans="1:12">
      <c r="A78" s="30" t="s">
        <v>26</v>
      </c>
      <c r="B78" s="31" t="s">
        <v>40</v>
      </c>
      <c r="C78" s="32" t="s">
        <v>137</v>
      </c>
      <c r="D78" s="33">
        <v>47320062</v>
      </c>
      <c r="E78" s="33">
        <v>47320062</v>
      </c>
      <c r="F78" s="33">
        <v>22843963.800000001</v>
      </c>
      <c r="G78" s="33" t="s">
        <v>17</v>
      </c>
      <c r="H78" s="33" t="s">
        <v>17</v>
      </c>
      <c r="I78" s="33">
        <v>22843963.800000001</v>
      </c>
      <c r="J78" s="33">
        <v>24476098.199999999</v>
      </c>
      <c r="K78" s="34">
        <v>24476098.199999999</v>
      </c>
      <c r="L78" s="2"/>
    </row>
    <row r="79" spans="1:12" ht="12.95" customHeight="1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2"/>
    </row>
    <row r="80" spans="1:12" ht="20.85" customHeight="1">
      <c r="A80" s="37" t="s">
        <v>138</v>
      </c>
      <c r="B80" s="38">
        <v>450</v>
      </c>
      <c r="C80" s="39" t="s">
        <v>38</v>
      </c>
      <c r="D80" s="40" t="s">
        <v>38</v>
      </c>
      <c r="E80" s="40" t="s">
        <v>38</v>
      </c>
      <c r="F80" s="41">
        <v>9449656.2100000009</v>
      </c>
      <c r="G80" s="41" t="s">
        <v>17</v>
      </c>
      <c r="H80" s="41" t="s">
        <v>17</v>
      </c>
      <c r="I80" s="41">
        <v>9449656.2100000009</v>
      </c>
      <c r="J80" s="40" t="s">
        <v>38</v>
      </c>
      <c r="K80" s="42" t="s">
        <v>38</v>
      </c>
      <c r="L80" s="2"/>
    </row>
    <row r="81" spans="1:12" ht="15" customHeight="1">
      <c r="A81" s="4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2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5"/>
  <sheetViews>
    <sheetView zoomScaleNormal="100" workbookViewId="0">
      <selection activeCell="A8" sqref="A8:E8"/>
    </sheetView>
  </sheetViews>
  <sheetFormatPr defaultRowHeight="15"/>
  <cols>
    <col min="1" max="1" width="38.140625" style="1" customWidth="1"/>
    <col min="2" max="2" width="6.140625" style="1" customWidth="1"/>
    <col min="3" max="3" width="22.5703125" style="1" customWidth="1"/>
    <col min="4" max="8" width="14.85546875" style="1" customWidth="1"/>
    <col min="9" max="9" width="15.8554687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2.75" customHeight="1">
      <c r="A2" s="129" t="s">
        <v>139</v>
      </c>
      <c r="B2" s="130"/>
      <c r="C2" s="130"/>
      <c r="D2" s="130"/>
      <c r="E2" s="130"/>
      <c r="F2" s="130"/>
      <c r="G2" s="130"/>
      <c r="H2" s="45"/>
      <c r="I2" s="15" t="s">
        <v>140</v>
      </c>
      <c r="J2" s="2"/>
    </row>
    <row r="3" spans="1:10" ht="11.85" customHeight="1">
      <c r="A3" s="46"/>
      <c r="B3" s="47"/>
      <c r="C3" s="48"/>
      <c r="D3" s="49"/>
      <c r="E3" s="50"/>
      <c r="F3" s="50"/>
      <c r="G3" s="50"/>
      <c r="H3" s="50"/>
      <c r="I3" s="50"/>
      <c r="J3" s="2"/>
    </row>
    <row r="4" spans="1:10" ht="12" customHeight="1">
      <c r="A4" s="141" t="s">
        <v>141</v>
      </c>
      <c r="B4" s="143" t="s">
        <v>1</v>
      </c>
      <c r="C4" s="145" t="s">
        <v>142</v>
      </c>
      <c r="D4" s="145" t="s">
        <v>2</v>
      </c>
      <c r="E4" s="147" t="s">
        <v>3</v>
      </c>
      <c r="F4" s="148"/>
      <c r="G4" s="148"/>
      <c r="H4" s="148"/>
      <c r="I4" s="145" t="s">
        <v>4</v>
      </c>
      <c r="J4" s="2"/>
    </row>
    <row r="5" spans="1:10" ht="11.85" customHeight="1">
      <c r="A5" s="142"/>
      <c r="B5" s="144"/>
      <c r="C5" s="146"/>
      <c r="D5" s="146"/>
      <c r="E5" s="145" t="s">
        <v>5</v>
      </c>
      <c r="F5" s="145" t="s">
        <v>143</v>
      </c>
      <c r="G5" s="145" t="s">
        <v>144</v>
      </c>
      <c r="H5" s="145" t="s">
        <v>8</v>
      </c>
      <c r="I5" s="146"/>
      <c r="J5" s="2"/>
    </row>
    <row r="6" spans="1:10" ht="39" customHeight="1">
      <c r="A6" s="142"/>
      <c r="B6" s="144"/>
      <c r="C6" s="146"/>
      <c r="D6" s="146"/>
      <c r="E6" s="146"/>
      <c r="F6" s="146"/>
      <c r="G6" s="146"/>
      <c r="H6" s="146"/>
      <c r="I6" s="146"/>
      <c r="J6" s="2"/>
    </row>
    <row r="7" spans="1:10" ht="12.75" customHeight="1">
      <c r="A7" s="51">
        <v>1</v>
      </c>
      <c r="B7" s="52">
        <v>2</v>
      </c>
      <c r="C7" s="52">
        <v>3</v>
      </c>
      <c r="D7" s="52">
        <v>4</v>
      </c>
      <c r="E7" s="52">
        <v>5</v>
      </c>
      <c r="F7" s="52">
        <v>6</v>
      </c>
      <c r="G7" s="52">
        <v>7</v>
      </c>
      <c r="H7" s="52">
        <v>8</v>
      </c>
      <c r="I7" s="19" t="s">
        <v>14</v>
      </c>
      <c r="J7" s="2"/>
    </row>
    <row r="8" spans="1:10" ht="20.85" customHeight="1">
      <c r="A8" s="20" t="s">
        <v>145</v>
      </c>
      <c r="B8" s="53">
        <v>500</v>
      </c>
      <c r="C8" s="54" t="s">
        <v>38</v>
      </c>
      <c r="D8" s="55" t="s">
        <v>17</v>
      </c>
      <c r="E8" s="55">
        <v>-9449656.2100000009</v>
      </c>
      <c r="F8" s="55" t="s">
        <v>17</v>
      </c>
      <c r="G8" s="55" t="s">
        <v>17</v>
      </c>
      <c r="H8" s="55">
        <v>-9449656.2100000009</v>
      </c>
      <c r="I8" s="56" t="s">
        <v>17</v>
      </c>
      <c r="J8" s="2"/>
    </row>
    <row r="9" spans="1:10" ht="12.95" customHeight="1">
      <c r="A9" s="57" t="s">
        <v>18</v>
      </c>
      <c r="B9" s="26"/>
      <c r="C9" s="27"/>
      <c r="D9" s="28"/>
      <c r="E9" s="28"/>
      <c r="F9" s="28"/>
      <c r="G9" s="28"/>
      <c r="H9" s="58"/>
      <c r="I9" s="59"/>
      <c r="J9" s="2"/>
    </row>
    <row r="10" spans="1:10" ht="15" customHeight="1">
      <c r="A10" s="60" t="s">
        <v>146</v>
      </c>
      <c r="B10" s="53">
        <v>520</v>
      </c>
      <c r="C10" s="54" t="s">
        <v>38</v>
      </c>
      <c r="D10" s="55" t="s">
        <v>17</v>
      </c>
      <c r="E10" s="55">
        <v>-100000000</v>
      </c>
      <c r="F10" s="55" t="s">
        <v>17</v>
      </c>
      <c r="G10" s="55" t="s">
        <v>17</v>
      </c>
      <c r="H10" s="55">
        <v>-100000000</v>
      </c>
      <c r="I10" s="56" t="s">
        <v>17</v>
      </c>
      <c r="J10" s="2"/>
    </row>
    <row r="11" spans="1:10" ht="15" customHeight="1">
      <c r="A11" s="61" t="s">
        <v>147</v>
      </c>
      <c r="B11" s="62"/>
      <c r="C11" s="63"/>
      <c r="D11" s="64"/>
      <c r="E11" s="64"/>
      <c r="F11" s="64"/>
      <c r="G11" s="64"/>
      <c r="H11" s="64"/>
      <c r="I11" s="65"/>
      <c r="J11" s="2"/>
    </row>
    <row r="12" spans="1:10" ht="23.25">
      <c r="A12" s="57" t="s">
        <v>148</v>
      </c>
      <c r="B12" s="26">
        <v>520</v>
      </c>
      <c r="C12" s="27" t="s">
        <v>149</v>
      </c>
      <c r="D12" s="55" t="s">
        <v>17</v>
      </c>
      <c r="E12" s="55">
        <v>-100000000</v>
      </c>
      <c r="F12" s="55" t="s">
        <v>17</v>
      </c>
      <c r="G12" s="55" t="s">
        <v>17</v>
      </c>
      <c r="H12" s="55">
        <v>-100000000</v>
      </c>
      <c r="I12" s="56" t="s">
        <v>17</v>
      </c>
      <c r="J12" s="2"/>
    </row>
    <row r="13" spans="1:10" ht="34.5">
      <c r="A13" s="57" t="s">
        <v>150</v>
      </c>
      <c r="B13" s="26">
        <v>520</v>
      </c>
      <c r="C13" s="27" t="s">
        <v>151</v>
      </c>
      <c r="D13" s="55" t="s">
        <v>17</v>
      </c>
      <c r="E13" s="55">
        <v>-100000000</v>
      </c>
      <c r="F13" s="55" t="s">
        <v>17</v>
      </c>
      <c r="G13" s="55" t="s">
        <v>17</v>
      </c>
      <c r="H13" s="55">
        <v>-100000000</v>
      </c>
      <c r="I13" s="56" t="s">
        <v>17</v>
      </c>
      <c r="J13" s="2"/>
    </row>
    <row r="14" spans="1:10" ht="34.5">
      <c r="A14" s="57" t="s">
        <v>152</v>
      </c>
      <c r="B14" s="26">
        <v>520</v>
      </c>
      <c r="C14" s="27" t="s">
        <v>153</v>
      </c>
      <c r="D14" s="55" t="s">
        <v>17</v>
      </c>
      <c r="E14" s="55">
        <v>-100000000</v>
      </c>
      <c r="F14" s="55" t="s">
        <v>17</v>
      </c>
      <c r="G14" s="55" t="s">
        <v>17</v>
      </c>
      <c r="H14" s="55">
        <v>-100000000</v>
      </c>
      <c r="I14" s="56" t="s">
        <v>17</v>
      </c>
      <c r="J14" s="2"/>
    </row>
    <row r="15" spans="1:10" ht="23.25">
      <c r="A15" s="66" t="s">
        <v>154</v>
      </c>
      <c r="B15" s="62">
        <v>620</v>
      </c>
      <c r="C15" s="63" t="s">
        <v>38</v>
      </c>
      <c r="D15" s="64" t="s">
        <v>17</v>
      </c>
      <c r="E15" s="64" t="s">
        <v>17</v>
      </c>
      <c r="F15" s="64" t="s">
        <v>17</v>
      </c>
      <c r="G15" s="64" t="s">
        <v>17</v>
      </c>
      <c r="H15" s="64" t="s">
        <v>17</v>
      </c>
      <c r="I15" s="67" t="s">
        <v>17</v>
      </c>
      <c r="J15" s="2"/>
    </row>
    <row r="16" spans="1:10" ht="12.95" customHeight="1">
      <c r="A16" s="60" t="s">
        <v>155</v>
      </c>
      <c r="B16" s="62">
        <v>700</v>
      </c>
      <c r="C16" s="27"/>
      <c r="D16" s="64" t="s">
        <v>17</v>
      </c>
      <c r="E16" s="68" t="s">
        <v>38</v>
      </c>
      <c r="F16" s="64" t="s">
        <v>17</v>
      </c>
      <c r="G16" s="64" t="s">
        <v>17</v>
      </c>
      <c r="H16" s="64" t="s">
        <v>17</v>
      </c>
      <c r="I16" s="65" t="s">
        <v>17</v>
      </c>
      <c r="J16" s="2"/>
    </row>
    <row r="17" spans="1:10" ht="14.1" customHeight="1">
      <c r="A17" s="69" t="s">
        <v>156</v>
      </c>
      <c r="B17" s="62">
        <v>710</v>
      </c>
      <c r="C17" s="27"/>
      <c r="D17" s="64" t="s">
        <v>17</v>
      </c>
      <c r="E17" s="68" t="s">
        <v>38</v>
      </c>
      <c r="F17" s="64" t="s">
        <v>17</v>
      </c>
      <c r="G17" s="64" t="s">
        <v>17</v>
      </c>
      <c r="H17" s="64" t="s">
        <v>17</v>
      </c>
      <c r="I17" s="70" t="s">
        <v>38</v>
      </c>
      <c r="J17" s="2"/>
    </row>
    <row r="18" spans="1:10" ht="14.1" customHeight="1">
      <c r="A18" s="69" t="s">
        <v>157</v>
      </c>
      <c r="B18" s="62">
        <v>720</v>
      </c>
      <c r="C18" s="27"/>
      <c r="D18" s="64" t="s">
        <v>17</v>
      </c>
      <c r="E18" s="68" t="s">
        <v>38</v>
      </c>
      <c r="F18" s="64" t="s">
        <v>17</v>
      </c>
      <c r="G18" s="64" t="s">
        <v>17</v>
      </c>
      <c r="H18" s="64" t="s">
        <v>17</v>
      </c>
      <c r="I18" s="70" t="s">
        <v>38</v>
      </c>
      <c r="J18" s="2"/>
    </row>
    <row r="19" spans="1:10" ht="28.5" customHeight="1">
      <c r="A19" s="71" t="s">
        <v>158</v>
      </c>
      <c r="B19" s="72" t="s">
        <v>159</v>
      </c>
      <c r="C19" s="73" t="s">
        <v>16</v>
      </c>
      <c r="D19" s="73" t="s">
        <v>16</v>
      </c>
      <c r="E19" s="74">
        <v>90550343.790000007</v>
      </c>
      <c r="F19" s="74" t="s">
        <v>17</v>
      </c>
      <c r="G19" s="74" t="s">
        <v>17</v>
      </c>
      <c r="H19" s="74">
        <v>90550343.790000007</v>
      </c>
      <c r="I19" s="75" t="s">
        <v>16</v>
      </c>
      <c r="J19" s="2"/>
    </row>
    <row r="20" spans="1:10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0.25" customHeight="1">
      <c r="A21" s="76"/>
      <c r="B21" s="77"/>
      <c r="C21" s="78"/>
      <c r="D21" s="78"/>
      <c r="E21" s="78"/>
      <c r="F21" s="78"/>
      <c r="G21" s="78"/>
      <c r="H21" s="2"/>
      <c r="I21" s="15" t="s">
        <v>160</v>
      </c>
      <c r="J21" s="2"/>
    </row>
    <row r="22" spans="1:10" ht="6.75" customHeight="1">
      <c r="A22" s="79"/>
      <c r="B22" s="80"/>
      <c r="C22" s="81"/>
      <c r="D22" s="81"/>
      <c r="E22" s="81"/>
      <c r="F22" s="81"/>
      <c r="G22" s="81"/>
      <c r="H22" s="82"/>
      <c r="I22" s="81"/>
      <c r="J22" s="2"/>
    </row>
    <row r="23" spans="1:10" ht="16.5" customHeight="1">
      <c r="A23" s="83" t="s">
        <v>0</v>
      </c>
      <c r="B23" s="84" t="s">
        <v>161</v>
      </c>
      <c r="C23" s="84" t="s">
        <v>162</v>
      </c>
      <c r="D23" s="27" t="s">
        <v>163</v>
      </c>
      <c r="E23" s="85"/>
      <c r="F23" s="86" t="s">
        <v>31</v>
      </c>
      <c r="G23" s="87"/>
      <c r="H23" s="88"/>
      <c r="I23" s="27" t="s">
        <v>164</v>
      </c>
      <c r="J23" s="2"/>
    </row>
    <row r="24" spans="1:10" ht="10.5" customHeight="1">
      <c r="A24" s="89"/>
      <c r="B24" s="90" t="s">
        <v>165</v>
      </c>
      <c r="C24" s="90" t="s">
        <v>166</v>
      </c>
      <c r="D24" s="91" t="s">
        <v>167</v>
      </c>
      <c r="E24" s="27" t="s">
        <v>168</v>
      </c>
      <c r="F24" s="92" t="s">
        <v>169</v>
      </c>
      <c r="G24" s="27" t="s">
        <v>170</v>
      </c>
      <c r="H24" s="27" t="s">
        <v>8</v>
      </c>
      <c r="I24" s="91" t="s">
        <v>171</v>
      </c>
      <c r="J24" s="2"/>
    </row>
    <row r="25" spans="1:10" ht="10.5" customHeight="1">
      <c r="A25" s="93"/>
      <c r="B25" s="90" t="s">
        <v>172</v>
      </c>
      <c r="C25" s="90" t="s">
        <v>173</v>
      </c>
      <c r="D25" s="91" t="s">
        <v>171</v>
      </c>
      <c r="E25" s="91" t="s">
        <v>174</v>
      </c>
      <c r="F25" s="91" t="s">
        <v>175</v>
      </c>
      <c r="G25" s="91" t="s">
        <v>176</v>
      </c>
      <c r="H25" s="91"/>
      <c r="I25" s="91"/>
      <c r="J25" s="2"/>
    </row>
    <row r="26" spans="1:10" ht="10.5" customHeight="1">
      <c r="A26" s="94"/>
      <c r="B26" s="90"/>
      <c r="C26" s="90" t="s">
        <v>177</v>
      </c>
      <c r="D26" s="91"/>
      <c r="E26" s="91" t="s">
        <v>178</v>
      </c>
      <c r="F26" s="91" t="s">
        <v>179</v>
      </c>
      <c r="G26" s="91"/>
      <c r="H26" s="91"/>
      <c r="I26" s="91"/>
      <c r="J26" s="2"/>
    </row>
    <row r="27" spans="1:10" ht="10.5" customHeight="1">
      <c r="A27" s="95"/>
      <c r="B27" s="96"/>
      <c r="C27" s="96"/>
      <c r="D27" s="54"/>
      <c r="E27" s="54"/>
      <c r="F27" s="54"/>
      <c r="G27" s="54"/>
      <c r="H27" s="54"/>
      <c r="I27" s="54"/>
      <c r="J27" s="2"/>
    </row>
    <row r="28" spans="1:10" ht="15" customHeight="1">
      <c r="A28" s="17">
        <v>1</v>
      </c>
      <c r="B28" s="18">
        <v>2</v>
      </c>
      <c r="C28" s="18">
        <v>3</v>
      </c>
      <c r="D28" s="19" t="s">
        <v>9</v>
      </c>
      <c r="E28" s="19" t="s">
        <v>10</v>
      </c>
      <c r="F28" s="19" t="s">
        <v>11</v>
      </c>
      <c r="G28" s="19" t="s">
        <v>12</v>
      </c>
      <c r="H28" s="19" t="s">
        <v>13</v>
      </c>
      <c r="I28" s="19" t="s">
        <v>14</v>
      </c>
      <c r="J28" s="2"/>
    </row>
    <row r="29" spans="1:10" ht="36" customHeight="1">
      <c r="A29" s="20" t="s">
        <v>180</v>
      </c>
      <c r="B29" s="97" t="s">
        <v>181</v>
      </c>
      <c r="C29" s="98" t="s">
        <v>16</v>
      </c>
      <c r="D29" s="99" t="s">
        <v>16</v>
      </c>
      <c r="E29" s="23">
        <v>90550343.790000007</v>
      </c>
      <c r="F29" s="23" t="s">
        <v>17</v>
      </c>
      <c r="G29" s="99" t="s">
        <v>16</v>
      </c>
      <c r="H29" s="23">
        <v>90550343.790000007</v>
      </c>
      <c r="I29" s="100" t="s">
        <v>16</v>
      </c>
      <c r="J29" s="2"/>
    </row>
    <row r="30" spans="1:10" ht="14.25" customHeight="1">
      <c r="A30" s="25" t="s">
        <v>182</v>
      </c>
      <c r="B30" s="101"/>
      <c r="C30" s="92"/>
      <c r="D30" s="102"/>
      <c r="E30" s="102"/>
      <c r="F30" s="102"/>
      <c r="G30" s="102"/>
      <c r="H30" s="102"/>
      <c r="I30" s="103"/>
      <c r="J30" s="2"/>
    </row>
    <row r="31" spans="1:10" ht="23.25" customHeight="1">
      <c r="A31" s="60" t="s">
        <v>183</v>
      </c>
      <c r="B31" s="104" t="s">
        <v>184</v>
      </c>
      <c r="C31" s="32" t="s">
        <v>16</v>
      </c>
      <c r="D31" s="105" t="s">
        <v>16</v>
      </c>
      <c r="E31" s="33">
        <v>-225320276.97999999</v>
      </c>
      <c r="F31" s="106" t="s">
        <v>17</v>
      </c>
      <c r="G31" s="105" t="s">
        <v>16</v>
      </c>
      <c r="H31" s="33">
        <v>-225320276.97999999</v>
      </c>
      <c r="I31" s="107" t="s">
        <v>16</v>
      </c>
      <c r="J31" s="2"/>
    </row>
    <row r="32" spans="1:10" ht="31.5" customHeight="1">
      <c r="A32" s="108" t="s">
        <v>185</v>
      </c>
      <c r="B32" s="104" t="s">
        <v>186</v>
      </c>
      <c r="C32" s="32" t="s">
        <v>16</v>
      </c>
      <c r="D32" s="105" t="s">
        <v>16</v>
      </c>
      <c r="E32" s="33">
        <v>315870620.76999998</v>
      </c>
      <c r="F32" s="33" t="s">
        <v>17</v>
      </c>
      <c r="G32" s="105" t="s">
        <v>16</v>
      </c>
      <c r="H32" s="33">
        <v>315870620.76999998</v>
      </c>
      <c r="I32" s="107" t="s">
        <v>16</v>
      </c>
      <c r="J32" s="2"/>
    </row>
    <row r="33" spans="1:10" ht="22.5" customHeight="1">
      <c r="A33" s="60" t="s">
        <v>187</v>
      </c>
      <c r="B33" s="97" t="s">
        <v>188</v>
      </c>
      <c r="C33" s="98" t="s">
        <v>16</v>
      </c>
      <c r="D33" s="99" t="s">
        <v>16</v>
      </c>
      <c r="E33" s="99" t="s">
        <v>16</v>
      </c>
      <c r="F33" s="23" t="s">
        <v>17</v>
      </c>
      <c r="G33" s="23" t="s">
        <v>17</v>
      </c>
      <c r="H33" s="23" t="s">
        <v>17</v>
      </c>
      <c r="I33" s="100" t="s">
        <v>16</v>
      </c>
      <c r="J33" s="2"/>
    </row>
    <row r="34" spans="1:10" ht="12" customHeight="1">
      <c r="A34" s="25" t="s">
        <v>189</v>
      </c>
      <c r="B34" s="101"/>
      <c r="C34" s="92"/>
      <c r="D34" s="102"/>
      <c r="E34" s="102"/>
      <c r="F34" s="102" t="s">
        <v>190</v>
      </c>
      <c r="G34" s="102"/>
      <c r="H34" s="102"/>
      <c r="I34" s="103"/>
      <c r="J34" s="2"/>
    </row>
    <row r="35" spans="1:10" ht="12" customHeight="1">
      <c r="A35" s="71" t="s">
        <v>191</v>
      </c>
      <c r="B35" s="104" t="s">
        <v>192</v>
      </c>
      <c r="C35" s="32" t="s">
        <v>16</v>
      </c>
      <c r="D35" s="105" t="s">
        <v>16</v>
      </c>
      <c r="E35" s="105" t="s">
        <v>16</v>
      </c>
      <c r="F35" s="33" t="s">
        <v>17</v>
      </c>
      <c r="G35" s="33" t="s">
        <v>17</v>
      </c>
      <c r="H35" s="33" t="s">
        <v>17</v>
      </c>
      <c r="I35" s="107" t="s">
        <v>16</v>
      </c>
      <c r="J35" s="2"/>
    </row>
    <row r="36" spans="1:10" ht="14.25" customHeight="1">
      <c r="A36" s="37" t="s">
        <v>193</v>
      </c>
      <c r="B36" s="72" t="s">
        <v>194</v>
      </c>
      <c r="C36" s="73" t="s">
        <v>16</v>
      </c>
      <c r="D36" s="109" t="s">
        <v>16</v>
      </c>
      <c r="E36" s="109" t="s">
        <v>16</v>
      </c>
      <c r="F36" s="110" t="s">
        <v>17</v>
      </c>
      <c r="G36" s="110" t="s">
        <v>17</v>
      </c>
      <c r="H36" s="110" t="s">
        <v>17</v>
      </c>
      <c r="I36" s="111" t="s">
        <v>16</v>
      </c>
      <c r="J36" s="2"/>
    </row>
    <row r="37" spans="1:10" ht="9" customHeight="1">
      <c r="A37" s="112"/>
      <c r="B37" s="113"/>
      <c r="C37" s="113"/>
      <c r="D37" s="113"/>
      <c r="E37" s="113"/>
      <c r="F37" s="113"/>
      <c r="G37" s="113"/>
      <c r="H37" s="113"/>
      <c r="I37" s="113"/>
      <c r="J37" s="2"/>
    </row>
    <row r="38" spans="1:10" ht="12.95" customHeight="1">
      <c r="A38" s="114" t="s">
        <v>195</v>
      </c>
      <c r="B38" s="151"/>
      <c r="C38" s="152"/>
      <c r="D38" s="2"/>
      <c r="E38" s="2"/>
      <c r="F38" s="2"/>
      <c r="G38" s="2"/>
      <c r="H38" s="2"/>
      <c r="I38" s="2"/>
      <c r="J38" s="2"/>
    </row>
    <row r="39" spans="1:10" ht="9.75" customHeight="1">
      <c r="A39" s="114" t="s">
        <v>196</v>
      </c>
      <c r="B39" s="149" t="s">
        <v>197</v>
      </c>
      <c r="C39" s="150"/>
      <c r="D39" s="2"/>
      <c r="E39" s="2"/>
      <c r="F39" s="2"/>
      <c r="G39" s="2"/>
      <c r="H39" s="2"/>
      <c r="I39" s="2"/>
      <c r="J39" s="2"/>
    </row>
    <row r="40" spans="1:10" ht="12" customHeight="1">
      <c r="A40" s="115"/>
      <c r="B40" s="115"/>
      <c r="C40" s="116"/>
      <c r="D40" s="116"/>
      <c r="E40" s="114" t="s">
        <v>198</v>
      </c>
      <c r="F40" s="117"/>
      <c r="G40" s="116"/>
      <c r="H40" s="116"/>
      <c r="I40" s="118"/>
      <c r="J40" s="2"/>
    </row>
    <row r="41" spans="1:10" ht="12" customHeight="1">
      <c r="A41" s="119" t="s">
        <v>199</v>
      </c>
      <c r="B41" s="153"/>
      <c r="C41" s="154"/>
      <c r="D41" s="78"/>
      <c r="E41" s="2"/>
      <c r="F41" s="2"/>
      <c r="G41" s="116"/>
      <c r="H41" s="116"/>
      <c r="I41" s="118"/>
      <c r="J41" s="2"/>
    </row>
    <row r="42" spans="1:10" ht="12" customHeight="1">
      <c r="A42" s="114" t="s">
        <v>200</v>
      </c>
      <c r="B42" s="155" t="s">
        <v>197</v>
      </c>
      <c r="C42" s="156"/>
      <c r="D42" s="116"/>
      <c r="E42" s="2"/>
      <c r="F42" s="2"/>
      <c r="G42" s="116"/>
      <c r="H42" s="116"/>
      <c r="I42" s="118"/>
      <c r="J42" s="2"/>
    </row>
    <row r="43" spans="1:10" ht="12" customHeight="1">
      <c r="A43" s="115"/>
      <c r="B43" s="115"/>
      <c r="C43" s="116"/>
      <c r="D43" s="116"/>
      <c r="E43" s="114"/>
      <c r="F43" s="117"/>
      <c r="G43" s="116"/>
      <c r="H43" s="116"/>
      <c r="I43" s="118"/>
      <c r="J43" s="2"/>
    </row>
    <row r="44" spans="1:10" ht="12" customHeight="1">
      <c r="A44" s="115"/>
      <c r="B44" s="115"/>
      <c r="C44" s="116"/>
      <c r="D44" s="116"/>
      <c r="E44" s="114"/>
      <c r="F44" s="117"/>
      <c r="G44" s="116"/>
      <c r="H44" s="116"/>
      <c r="I44" s="118"/>
      <c r="J44" s="2"/>
    </row>
    <row r="45" spans="1:10" ht="12" customHeight="1">
      <c r="A45" s="115"/>
      <c r="B45" s="115"/>
      <c r="C45" s="116"/>
      <c r="D45" s="116"/>
      <c r="E45" s="114"/>
      <c r="F45" s="117"/>
      <c r="G45" s="116"/>
      <c r="H45" s="116"/>
      <c r="I45" s="118"/>
      <c r="J45" s="2"/>
    </row>
    <row r="46" spans="1:10" ht="9.75" customHeight="1">
      <c r="A46" s="114" t="s">
        <v>201</v>
      </c>
      <c r="B46" s="157"/>
      <c r="C46" s="158"/>
      <c r="D46" s="116"/>
      <c r="E46" s="116"/>
      <c r="F46" s="116"/>
      <c r="G46" s="116"/>
      <c r="H46" s="116"/>
      <c r="I46" s="118"/>
      <c r="J46" s="2"/>
    </row>
    <row r="47" spans="1:10" ht="9.75" customHeight="1">
      <c r="A47" s="114" t="s">
        <v>202</v>
      </c>
      <c r="B47" s="149" t="s">
        <v>197</v>
      </c>
      <c r="C47" s="150"/>
      <c r="D47" s="116"/>
      <c r="E47" s="116"/>
      <c r="F47" s="116"/>
      <c r="G47" s="116"/>
      <c r="H47" s="116"/>
      <c r="I47" s="118"/>
      <c r="J47" s="2"/>
    </row>
    <row r="48" spans="1:10" ht="13.5" customHeight="1">
      <c r="A48" s="114"/>
      <c r="B48" s="114"/>
      <c r="C48" s="116"/>
      <c r="D48" s="117"/>
      <c r="E48" s="116"/>
      <c r="F48" s="116"/>
      <c r="G48" s="116"/>
      <c r="H48" s="118"/>
      <c r="I48" s="118"/>
      <c r="J48" s="2"/>
    </row>
    <row r="49" spans="1:10" ht="34.5" hidden="1">
      <c r="A49" s="76" t="s">
        <v>203</v>
      </c>
      <c r="B49" s="135" t="s">
        <v>204</v>
      </c>
      <c r="C49" s="136"/>
      <c r="D49" s="116"/>
      <c r="E49" s="116"/>
      <c r="F49" s="116"/>
      <c r="G49" s="116"/>
      <c r="H49" s="118"/>
      <c r="I49" s="118"/>
      <c r="J49" s="2"/>
    </row>
    <row r="50" spans="1:10" ht="14.25" customHeight="1">
      <c r="A50" s="120"/>
      <c r="B50" s="137"/>
      <c r="C50" s="138"/>
      <c r="D50" s="116"/>
      <c r="E50" s="116"/>
      <c r="F50" s="116"/>
      <c r="G50" s="116"/>
      <c r="H50" s="118"/>
      <c r="I50" s="118"/>
      <c r="J50" s="2"/>
    </row>
    <row r="51" spans="1:10" ht="14.25" customHeight="1">
      <c r="A51" s="114" t="s">
        <v>205</v>
      </c>
      <c r="B51" s="115"/>
      <c r="C51" s="116"/>
      <c r="D51" s="116"/>
      <c r="E51" s="116"/>
      <c r="F51" s="116"/>
      <c r="G51" s="116"/>
      <c r="H51" s="118"/>
      <c r="I51" s="118"/>
      <c r="J51" s="2"/>
    </row>
    <row r="52" spans="1:10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" customHeight="1">
      <c r="A53" s="16"/>
      <c r="B53" s="16"/>
      <c r="C53" s="16"/>
      <c r="D53" s="16"/>
      <c r="E53" s="16"/>
      <c r="F53" s="16"/>
      <c r="G53" s="79"/>
      <c r="H53" s="79"/>
      <c r="I53" s="79"/>
      <c r="J53" s="2"/>
    </row>
    <row r="54" spans="1:10" ht="25.7" customHeight="1">
      <c r="A54" s="139" t="s">
        <v>206</v>
      </c>
      <c r="B54" s="140"/>
      <c r="C54" s="140"/>
      <c r="D54" s="140"/>
      <c r="E54" s="140"/>
      <c r="F54" s="140"/>
      <c r="G54" s="140"/>
      <c r="H54" s="140"/>
      <c r="I54" s="140"/>
      <c r="J54" s="2"/>
    </row>
    <row r="55" spans="1:10" ht="15" customHeight="1">
      <c r="A55" s="121"/>
      <c r="B55" s="121"/>
      <c r="C55" s="121"/>
      <c r="D55" s="121"/>
      <c r="E55" s="121"/>
      <c r="F55" s="121"/>
      <c r="G55" s="43"/>
      <c r="H55" s="43"/>
      <c r="I55" s="43"/>
      <c r="J55" s="2"/>
    </row>
  </sheetData>
  <mergeCells count="20">
    <mergeCell ref="B39:C39"/>
    <mergeCell ref="B41:C41"/>
    <mergeCell ref="B42:C42"/>
    <mergeCell ref="B46:C46"/>
    <mergeCell ref="B49:C49"/>
    <mergeCell ref="B50:C50"/>
    <mergeCell ref="A54:I54"/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B47:C47"/>
    <mergeCell ref="B38:C38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057B58-184B-42D8-BD14-0F363F5D3A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2019-10-29T07:34:52Z</dcterms:created>
  <dcterms:modified xsi:type="dcterms:W3CDTF">2019-10-29T11:28:59Z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SV_0503127M_2017_7.xlsx</vt:lpwstr>
  </property>
  <property fmtid="{D5CDD505-2E9C-101B-9397-08002B2CF9AE}" pid="3" name="Название отчета">
    <vt:lpwstr>SV_0503127M_2017_7.xlsx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